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N10\Desktop\"/>
    </mc:Choice>
  </mc:AlternateContent>
  <xr:revisionPtr revIDLastSave="0" documentId="8_{DC73C1FD-D8F0-41F1-85B8-E146FEDBF6F9}" xr6:coauthVersionLast="45" xr6:coauthVersionMax="45" xr10:uidLastSave="{00000000-0000-0000-0000-000000000000}"/>
  <bookViews>
    <workbookView xWindow="-120" yWindow="-120" windowWidth="20730" windowHeight="11160" tabRatio="897" activeTab="1" xr2:uid="{00000000-000D-0000-FFFF-FFFF00000000}"/>
  </bookViews>
  <sheets>
    <sheet name="MÉDIAS SETOR FINANCEIRO 2015" sheetId="5" r:id="rId1"/>
    <sheet name="INDICADORES BANCOS SITE" sheetId="6" r:id="rId2"/>
    <sheet name="Plan1" sheetId="7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8" i="7" l="1"/>
  <c r="E39" i="7"/>
  <c r="E40" i="7"/>
  <c r="E41" i="7"/>
  <c r="E42" i="7"/>
  <c r="E43" i="7"/>
  <c r="E44" i="7"/>
  <c r="D40" i="7"/>
  <c r="D41" i="7"/>
  <c r="C38" i="7"/>
  <c r="C39" i="7"/>
  <c r="C40" i="7"/>
  <c r="C41" i="7"/>
  <c r="C42" i="7"/>
  <c r="C43" i="7"/>
  <c r="C44" i="7"/>
  <c r="E31" i="7"/>
  <c r="C31" i="7"/>
  <c r="E27" i="7"/>
  <c r="E22" i="7"/>
  <c r="E23" i="7" s="1"/>
  <c r="D27" i="7"/>
  <c r="D22" i="7"/>
  <c r="D23" i="7" s="1"/>
  <c r="C27" i="7"/>
  <c r="C22" i="7"/>
  <c r="C23" i="7" s="1"/>
  <c r="B27" i="7"/>
  <c r="B28" i="7" s="1"/>
  <c r="B22" i="7"/>
  <c r="G18" i="7"/>
  <c r="G16" i="7"/>
  <c r="C8" i="7"/>
  <c r="E8" i="7"/>
  <c r="D8" i="7"/>
  <c r="E9" i="7"/>
  <c r="C9" i="7"/>
  <c r="E7" i="7"/>
  <c r="C7" i="7"/>
  <c r="E2" i="7"/>
  <c r="C2" i="7"/>
  <c r="B2" i="7"/>
  <c r="B9" i="7"/>
  <c r="B39" i="7"/>
  <c r="B41" i="7"/>
  <c r="B43" i="7"/>
  <c r="B31" i="7"/>
  <c r="B38" i="7"/>
  <c r="B40" i="7"/>
  <c r="B42" i="7"/>
  <c r="B44" i="7"/>
  <c r="B8" i="7"/>
  <c r="B7" i="7"/>
  <c r="K38" i="7"/>
  <c r="K40" i="7"/>
  <c r="K42" i="7"/>
  <c r="K41" i="7"/>
  <c r="K43" i="7"/>
  <c r="B34" i="7"/>
  <c r="B35" i="7" s="1"/>
  <c r="B50" i="7"/>
  <c r="B49" i="7"/>
  <c r="B48" i="7"/>
  <c r="D50" i="7"/>
  <c r="D48" i="7"/>
  <c r="D49" i="7"/>
  <c r="L40" i="7"/>
  <c r="L38" i="7"/>
  <c r="C34" i="7"/>
  <c r="C35" i="7" s="1"/>
  <c r="E34" i="7"/>
  <c r="C50" i="7"/>
  <c r="C48" i="7"/>
  <c r="C49" i="7"/>
  <c r="D24" i="7" l="1"/>
  <c r="E24" i="7"/>
  <c r="E35" i="7"/>
  <c r="B24" i="7"/>
  <c r="F41" i="7"/>
  <c r="C24" i="7"/>
  <c r="F40" i="7"/>
  <c r="F27" i="7"/>
  <c r="E28" i="7"/>
  <c r="E29" i="7" s="1"/>
  <c r="E13" i="7"/>
  <c r="E50" i="7"/>
  <c r="F50" i="7" s="1"/>
  <c r="E48" i="7"/>
  <c r="F48" i="7" s="1"/>
  <c r="E49" i="7"/>
  <c r="F49" i="7" s="1"/>
  <c r="N43" i="7"/>
  <c r="N42" i="7"/>
  <c r="N41" i="7"/>
  <c r="N40" i="7"/>
  <c r="N38" i="7"/>
  <c r="C13" i="7"/>
  <c r="C28" i="7"/>
  <c r="C29" i="7" s="1"/>
  <c r="K39" i="7"/>
  <c r="M43" i="7"/>
  <c r="D34" i="7"/>
  <c r="F34" i="7" s="1"/>
  <c r="M38" i="7"/>
  <c r="M42" i="7"/>
  <c r="M39" i="7"/>
  <c r="M40" i="7"/>
  <c r="M41" i="7"/>
  <c r="D38" i="7"/>
  <c r="F38" i="7" s="1"/>
  <c r="D42" i="7"/>
  <c r="F42" i="7" s="1"/>
  <c r="D39" i="7"/>
  <c r="F39" i="7" s="1"/>
  <c r="D43" i="7"/>
  <c r="F43" i="7" s="1"/>
  <c r="D31" i="7"/>
  <c r="F31" i="7" s="1"/>
  <c r="L39" i="7"/>
  <c r="L43" i="7"/>
  <c r="L42" i="7"/>
  <c r="L41" i="7"/>
  <c r="F8" i="7"/>
  <c r="B23" i="7"/>
  <c r="F23" i="7" s="1"/>
  <c r="F22" i="7"/>
  <c r="N39" i="7"/>
  <c r="O42" i="7" l="1"/>
  <c r="G42" i="7" s="1"/>
  <c r="H42" i="7" s="1"/>
  <c r="G34" i="7"/>
  <c r="O38" i="7"/>
  <c r="G38" i="7" s="1"/>
  <c r="O43" i="7"/>
  <c r="G43" i="7" s="1"/>
  <c r="H43" i="7" s="1"/>
  <c r="O39" i="7"/>
  <c r="G39" i="7" s="1"/>
  <c r="H39" i="7" s="1"/>
  <c r="G27" i="7"/>
  <c r="G26" i="7"/>
  <c r="B29" i="7"/>
  <c r="D28" i="7"/>
  <c r="D13" i="7"/>
  <c r="O40" i="7"/>
  <c r="G40" i="7" s="1"/>
  <c r="H40" i="7" s="1"/>
  <c r="O41" i="7"/>
  <c r="G41" i="7" s="1"/>
  <c r="H41" i="7" s="1"/>
  <c r="D35" i="7"/>
  <c r="B13" i="7"/>
  <c r="F13" i="7" l="1"/>
  <c r="D29" i="7"/>
  <c r="F28" i="7"/>
  <c r="G28" i="7" s="1"/>
  <c r="B14" i="7"/>
  <c r="K44" i="7"/>
  <c r="B3" i="7"/>
  <c r="B4" i="7" s="1"/>
  <c r="B12" i="7"/>
  <c r="C12" i="7"/>
  <c r="C14" i="7"/>
  <c r="C17" i="7" s="1"/>
  <c r="L44" i="7"/>
  <c r="C3" i="7"/>
  <c r="C4" i="7" s="1"/>
  <c r="E14" i="7" l="1"/>
  <c r="E17" i="7" s="1"/>
  <c r="E3" i="7"/>
  <c r="N44" i="7"/>
  <c r="E12" i="7"/>
  <c r="B17" i="7"/>
  <c r="C18" i="7"/>
  <c r="C19" i="7"/>
  <c r="D2" i="7" l="1"/>
  <c r="F2" i="7" s="1"/>
  <c r="D7" i="7"/>
  <c r="F7" i="7" s="1"/>
  <c r="D44" i="7"/>
  <c r="F44" i="7" s="1"/>
  <c r="D9" i="7"/>
  <c r="F9" i="7" s="1"/>
  <c r="B19" i="7"/>
  <c r="B18" i="7"/>
  <c r="D12" i="7"/>
  <c r="F12" i="7" s="1"/>
  <c r="M44" i="7"/>
  <c r="O44" i="7" s="1"/>
  <c r="G44" i="7" s="1"/>
  <c r="D14" i="7"/>
  <c r="D3" i="7"/>
  <c r="E4" i="7"/>
  <c r="E19" i="7"/>
  <c r="E18" i="7"/>
  <c r="D4" i="7" l="1"/>
  <c r="H44" i="7"/>
  <c r="D17" i="7"/>
  <c r="F14" i="7"/>
  <c r="F3" i="7"/>
  <c r="F4" i="7" s="1"/>
  <c r="D19" i="7" l="1"/>
  <c r="F19" i="7" s="1"/>
  <c r="D18" i="7"/>
  <c r="F18" i="7" s="1"/>
  <c r="F17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....</author>
  </authors>
  <commentList>
    <comment ref="J16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 xml:space="preserve">Conta Nova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6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 xml:space="preserve">Conta Nova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7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 xml:space="preserve">Conta Nova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7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 xml:space="preserve">Conta Nova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9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Conta Nova</t>
        </r>
      </text>
    </comment>
    <comment ref="K19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Conta Nova</t>
        </r>
      </text>
    </comment>
  </commentList>
</comments>
</file>

<file path=xl/sharedStrings.xml><?xml version="1.0" encoding="utf-8"?>
<sst xmlns="http://schemas.openxmlformats.org/spreadsheetml/2006/main" count="358" uniqueCount="167">
  <si>
    <t>Total do Setor FINANCEIRO</t>
  </si>
  <si>
    <t>BALANÇO PATRIMONIAL (R$ 000)</t>
  </si>
  <si>
    <t>DEMONSTRAÇÃO DO RESULTADO DO EXERCÍCIO  (R$ 000)</t>
  </si>
  <si>
    <t>Demonstração do Fluxo de Caixa (em R$ 000)</t>
  </si>
  <si>
    <t>Margem Financeira dos Ativos</t>
  </si>
  <si>
    <t>ATIVO TOTAL</t>
  </si>
  <si>
    <t>PASSIVO TOTAL</t>
  </si>
  <si>
    <t>RECEITAS DE INTERMEDIAÇÃO FINANCEIRA</t>
  </si>
  <si>
    <t>Atividades Operacionais</t>
  </si>
  <si>
    <t>Custo Médio de Captação</t>
  </si>
  <si>
    <t>ATIVO CIRCULANTE</t>
  </si>
  <si>
    <t>PASSIVO CIRCULANTE</t>
  </si>
  <si>
    <t>Operações de Crédito</t>
  </si>
  <si>
    <t>Caixa Gerado nas Operações</t>
  </si>
  <si>
    <t>Retorno Médio Operações de Crédito</t>
  </si>
  <si>
    <t>Disponibilidades</t>
  </si>
  <si>
    <t>Depósitos</t>
  </si>
  <si>
    <t>Operações de Arrendamento Mercantil</t>
  </si>
  <si>
    <t>Variações das Contas Patrimoniais</t>
  </si>
  <si>
    <t>Lucratividade dos Ativos</t>
  </si>
  <si>
    <t>Aplicações Interfinanceiras de Liquidez</t>
  </si>
  <si>
    <t>Depósitos à Vista</t>
  </si>
  <si>
    <t>Resultado de Oper. com Título e Valores Mob.</t>
  </si>
  <si>
    <t>(=) Caixa Gerado pelas operações</t>
  </si>
  <si>
    <t>Juros Passivos</t>
  </si>
  <si>
    <t>Títulos e Valores Mobiliários</t>
  </si>
  <si>
    <t>Depósitos de Poupança</t>
  </si>
  <si>
    <t>Resultado Financeiro de Seguros</t>
  </si>
  <si>
    <t>Atividades de Investimento</t>
  </si>
  <si>
    <t>Relações Interfinanceiras</t>
  </si>
  <si>
    <t>Depósitos Interfinanceiros</t>
  </si>
  <si>
    <t>Resultado de Instr. Financ. Derivativos</t>
  </si>
  <si>
    <t>(=) caixa das atividades de Investimento</t>
  </si>
  <si>
    <t>Relações Interdependências</t>
  </si>
  <si>
    <t>Depósitos a Prazo</t>
  </si>
  <si>
    <t>Resultado de Operações de Câmbio</t>
  </si>
  <si>
    <t>Atividades de Financiamento</t>
  </si>
  <si>
    <t>Evolução das Receitas Financeiras</t>
  </si>
  <si>
    <t>Outros Depósitos</t>
  </si>
  <si>
    <t>Resultado das Aplicações Compulsórias</t>
  </si>
  <si>
    <t>Juros s/Capital Próprio e Dividendos Pagos</t>
  </si>
  <si>
    <t>Evolução do Lucro Líquido</t>
  </si>
  <si>
    <t>Captações no Mercado Aberto</t>
  </si>
  <si>
    <t>(-) DESPESAS DA INTERMEDIAÇÃO FINANCEIRA</t>
  </si>
  <si>
    <t>(=) Caixa gerado pelas atividades de Financiamento</t>
  </si>
  <si>
    <t>Margem Financeira das Receitas</t>
  </si>
  <si>
    <t>Outros Créditos de Curto Prazo</t>
  </si>
  <si>
    <t>Recursos de Aceites e Emissão de Títulos</t>
  </si>
  <si>
    <t>Operações de Captação no Mercado</t>
  </si>
  <si>
    <t>Aumento/Diminuição nos saldos de caixa e equivalente de caixa</t>
  </si>
  <si>
    <t>Margem Líquida</t>
  </si>
  <si>
    <t>Outros Valores e Bens Circulante</t>
  </si>
  <si>
    <t>Desp. de Atualiz. de Reservas Técnicas</t>
  </si>
  <si>
    <t>Início do Período</t>
  </si>
  <si>
    <t>Índice de Eficiência</t>
  </si>
  <si>
    <t>ATIVO REALIZÁVEL A LONGO PRAZO</t>
  </si>
  <si>
    <t>Operações de Empréstimos e Repasses</t>
  </si>
  <si>
    <t>Variação Cambial S/ Caixa e Equivalentes</t>
  </si>
  <si>
    <t xml:space="preserve">Obrigações por Empréstimos  </t>
  </si>
  <si>
    <t>Final do Período</t>
  </si>
  <si>
    <t>Obrigações por Repasse do País</t>
  </si>
  <si>
    <t>Encaixe Voluntário</t>
  </si>
  <si>
    <t>Obrigações por Repasse do Exterior</t>
  </si>
  <si>
    <t>Despesas Financeiras Prov.Tec.Prev e Cap</t>
  </si>
  <si>
    <t>Liquidez Imediata</t>
  </si>
  <si>
    <t>Outras Obrigações</t>
  </si>
  <si>
    <t>Provisão para Operações de Crédito</t>
  </si>
  <si>
    <t>DEMONSTRAÇÃO DO VALOR ADICONADO</t>
  </si>
  <si>
    <t>Índice Empréstimo/Depósitos</t>
  </si>
  <si>
    <t>PASSIVO EXIGÍVEL A LONGO PRAZO</t>
  </si>
  <si>
    <t>Receita Recup.Créditos Baixados Prejuizo</t>
  </si>
  <si>
    <t>Receitas</t>
  </si>
  <si>
    <t>Capital de Giro Próprio</t>
  </si>
  <si>
    <t>(=) RESULTADO BRUTO INTERMED. FINANCEIRA</t>
  </si>
  <si>
    <t>(-) Despesas de Intermediação Financeira</t>
  </si>
  <si>
    <t>Participação dos Empréstimos</t>
  </si>
  <si>
    <t>Outros Créditos de Longo Prazo</t>
  </si>
  <si>
    <t>(+/-) Outras Despesas/Receitas Operacionais</t>
  </si>
  <si>
    <t>(-) Insumos Adquiridos de Terceiros</t>
  </si>
  <si>
    <t>Outros Valores e Bens de Longo Prazo</t>
  </si>
  <si>
    <t>(+) Receitas de Prestação de Serviços</t>
  </si>
  <si>
    <t>(=) Valor Adicionado Bruto</t>
  </si>
  <si>
    <t>ATIVO PERMANENTE</t>
  </si>
  <si>
    <t>(-) Despesas de Pessoal</t>
  </si>
  <si>
    <t>(-) Retenções</t>
  </si>
  <si>
    <t>Independência Financeira (Fim de Ano)</t>
  </si>
  <si>
    <t>Investimentos</t>
  </si>
  <si>
    <t>(-) Outras Despesas Administrativas</t>
  </si>
  <si>
    <t>(=) Valor Adicionado Líquido Produzido</t>
  </si>
  <si>
    <t>Independência Financeira (Médio)</t>
  </si>
  <si>
    <t>Imobilizados</t>
  </si>
  <si>
    <t>(-) Despesas Tributárias</t>
  </si>
  <si>
    <t>(+) Vlr Adicionado Recebido em Transferência</t>
  </si>
  <si>
    <t>Leverage</t>
  </si>
  <si>
    <t>Intangível</t>
  </si>
  <si>
    <t>(+) Outras Receitas Operacionais</t>
  </si>
  <si>
    <t>(+) Vlr Adicionado aos Depositantes</t>
  </si>
  <si>
    <t>Relação Capital/Depositantes</t>
  </si>
  <si>
    <t>Diferido</t>
  </si>
  <si>
    <t>(+) Receita de Tarifas Bancárias</t>
  </si>
  <si>
    <t>(=) Distribuição do Valor Adicionado</t>
  </si>
  <si>
    <t>Imobilização do Capital Próprio</t>
  </si>
  <si>
    <t>(-) Outras Despesas Operacionais</t>
  </si>
  <si>
    <t>Distribuição do Valor Adicionado</t>
  </si>
  <si>
    <t>PATRIMÔNIO LÍQUIDO</t>
  </si>
  <si>
    <t>(+/-) Resultado da Equivalência Patrimonial</t>
  </si>
  <si>
    <t>Pessoal</t>
  </si>
  <si>
    <t>(=) RESULTADO OPERACIONAL</t>
  </si>
  <si>
    <t>Impostos, Taxas e Contribuições</t>
  </si>
  <si>
    <t>Retorno Médio sobre Patrimônio Líquido (ROE)</t>
  </si>
  <si>
    <t>(+/-) Resultado Não Operacional</t>
  </si>
  <si>
    <t>Remuneração de Depositantes</t>
  </si>
  <si>
    <t>Retorno Médio sobre o Ativo Total (ROA)</t>
  </si>
  <si>
    <t>(=) RESULTADO ANTES TRIBUTAÇÃO/PARTICIP.</t>
  </si>
  <si>
    <t>Remuneração de Capitais de Terceiros</t>
  </si>
  <si>
    <t>(-) Provisão para IR e Contribuição Social</t>
  </si>
  <si>
    <t>Remuneração de Capitais Próprios</t>
  </si>
  <si>
    <t>Giro do PL</t>
  </si>
  <si>
    <t>Spread Total</t>
  </si>
  <si>
    <t>(=) LUCRO/PREJUÍZO DO EXERCÍCIO</t>
  </si>
  <si>
    <t>Taxa de Reinvestimento do Lucro</t>
  </si>
  <si>
    <t>Índice de Retenção de Lucro</t>
  </si>
  <si>
    <t>Limite de Expansão (Médio)</t>
  </si>
  <si>
    <t>Prêmio pelo Risco do Acionista (%)</t>
  </si>
  <si>
    <t>ROE Econômico</t>
  </si>
  <si>
    <t>Média</t>
  </si>
  <si>
    <t>Mediana</t>
  </si>
  <si>
    <t>Desvio Padrão</t>
  </si>
  <si>
    <t>DESEMPENHO OPERACIONAL</t>
  </si>
  <si>
    <t>INDICADOR</t>
  </si>
  <si>
    <t>CÁLCULO</t>
  </si>
  <si>
    <t>ESTRUTURA DE CAPITAL E ALAVANCAGEM</t>
  </si>
  <si>
    <t>GERAÇÃO DE CAIXA E EQUILÍBRIO FINANCEIRO</t>
  </si>
  <si>
    <t>RENTABILIDADE, LUCRATIVIDADE E SPREAD</t>
  </si>
  <si>
    <t>Limite de Expansão</t>
  </si>
  <si>
    <t>DESEMPENHO DAS VENDAS</t>
  </si>
  <si>
    <t>CRIAÇÃO DE VALOR AO VALOR</t>
  </si>
  <si>
    <t>R$ mil</t>
  </si>
  <si>
    <t>BR GAAP</t>
  </si>
  <si>
    <t>BB</t>
  </si>
  <si>
    <t>Itaú</t>
  </si>
  <si>
    <t>Bradesco</t>
  </si>
  <si>
    <t>Santander</t>
  </si>
  <si>
    <t>Total</t>
  </si>
  <si>
    <t>LL 2010</t>
  </si>
  <si>
    <t>LL 2011</t>
  </si>
  <si>
    <t>ROA</t>
  </si>
  <si>
    <t>ROE</t>
  </si>
  <si>
    <t>Prêmio Risco</t>
  </si>
  <si>
    <t>Ganho Econômico</t>
  </si>
  <si>
    <t>% AT</t>
  </si>
  <si>
    <t>Selic</t>
  </si>
  <si>
    <t>Ke</t>
  </si>
  <si>
    <t>Receitas da Intermediação Financeira</t>
  </si>
  <si>
    <t>Despesa da Intermediação Financeira</t>
  </si>
  <si>
    <t>Despesa de Crédito de Liq. Duvidosa</t>
  </si>
  <si>
    <t>Despesa de Pessoal</t>
  </si>
  <si>
    <t>Despesas Administrativas e Operacionais</t>
  </si>
  <si>
    <t>Receitas de Prestação de Serviços</t>
  </si>
  <si>
    <t>Lucro Líquido</t>
  </si>
  <si>
    <t>Total do valor adicionado</t>
  </si>
  <si>
    <t>Tributos</t>
  </si>
  <si>
    <t>Remuneração dos Acionistas</t>
  </si>
  <si>
    <t>Média (10)</t>
  </si>
  <si>
    <t>Média(11)</t>
  </si>
  <si>
    <t>Volume Crédito (R$ bilhões)</t>
  </si>
  <si>
    <t>(-) Participações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</si>
</sst>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-* #,##0.00_-;\-* #,##0.00_-;_-* &quot;-&quot;??_-;_-@_-"/>
    <numFmt numFmtId="164" formatCode="_-&quot;R$&quot;\ * #,##0.00_-;\-&quot;R$&quot;\ * #,##0.00_-;_-&quot;R$&quot;\ * &quot;-&quot;??_-;_-@_-"/>
    <numFmt numFmtId="165" formatCode="&quot;R$ &quot;#,##0_);[Red]\(&quot;R$ &quot;#,##0\)"/>
    <numFmt numFmtId="166" formatCode="_(&quot;R$ &quot;* #,##0.00_);_(&quot;R$ &quot;* \(#,##0.00\);_(&quot;R$ &quot;* &quot;-&quot;??_);_(@_)"/>
    <numFmt numFmtId="167" formatCode="_(* #,##0.00_);_(* \(#,##0.00\);_(* &quot;-&quot;??_);_(@_)"/>
    <numFmt numFmtId="168" formatCode="_-* #,##0_-;\-* #,##0_-;_-* &quot;-&quot;??_-;_-@_-"/>
    <numFmt numFmtId="169" formatCode="_(&quot;R$ &quot;* #,##0_);_(&quot;R$ &quot;* \(#,##0\);_(&quot;R$ &quot;* &quot;-&quot;??_);_(@_)"/>
    <numFmt numFmtId="171" formatCode="0.0%"/>
    <numFmt numFmtId="172" formatCode="#,##0.0"/>
    <numFmt numFmtId="173" formatCode="_(* #,##0.0_);_(* \(#,##0.0\);_(* &quot;-&quot;??_);_(@_)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name val="Tahoma"/>
      <family val="2"/>
    </font>
    <font>
      <sz val="10"/>
      <color indexed="8"/>
      <name val="Tahoma"/>
      <family val="2"/>
    </font>
    <font>
      <b/>
      <sz val="10"/>
      <color indexed="9"/>
      <name val="Tahoma"/>
      <family val="2"/>
    </font>
    <font>
      <sz val="11"/>
      <color indexed="8"/>
      <name val="Calibri"/>
      <family val="2"/>
    </font>
    <font>
      <b/>
      <sz val="10"/>
      <color indexed="16"/>
      <name val="Tahoma"/>
      <family val="2"/>
    </font>
    <font>
      <b/>
      <sz val="10"/>
      <color rgb="FF800000"/>
      <name val="Tahoma"/>
      <family val="2"/>
    </font>
    <font>
      <b/>
      <sz val="10"/>
      <color indexed="18"/>
      <name val="Tahoma"/>
      <family val="2"/>
    </font>
    <font>
      <b/>
      <sz val="10"/>
      <color rgb="FF000099"/>
      <name val="Tahoma"/>
      <family val="2"/>
    </font>
    <font>
      <b/>
      <sz val="10"/>
      <color indexed="10"/>
      <name val="Tahoma"/>
      <family val="2"/>
    </font>
    <font>
      <b/>
      <sz val="10"/>
      <color rgb="FF009999"/>
      <name val="Tahoma"/>
      <family val="2"/>
    </font>
    <font>
      <b/>
      <sz val="10"/>
      <color indexed="21"/>
      <name val="Tahoma"/>
      <family val="2"/>
    </font>
    <font>
      <sz val="10"/>
      <color theme="1"/>
      <name val="Tahoma"/>
      <family val="2"/>
    </font>
    <font>
      <b/>
      <sz val="10"/>
      <color indexed="12"/>
      <name val="Tahoma"/>
      <family val="2"/>
    </font>
    <font>
      <b/>
      <sz val="10"/>
      <color theme="0"/>
      <name val="Tahoma"/>
      <family val="2"/>
    </font>
    <font>
      <b/>
      <sz val="11"/>
      <color rgb="FF000099"/>
      <name val="Calibri"/>
      <family val="2"/>
      <scheme val="minor"/>
    </font>
    <font>
      <b/>
      <sz val="11"/>
      <color rgb="FF009999"/>
      <name val="Calibri"/>
      <family val="2"/>
      <scheme val="minor"/>
    </font>
    <font>
      <sz val="10"/>
      <name val="Tahoma"/>
      <family val="2"/>
    </font>
    <font>
      <b/>
      <sz val="11"/>
      <color rgb="FF80000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b/>
      <sz val="10"/>
      <color rgb="FF00002F"/>
      <name val="Arial"/>
      <family val="2"/>
    </font>
    <font>
      <sz val="10"/>
      <name val="Arial"/>
      <family val="2"/>
    </font>
    <font>
      <sz val="12"/>
      <color indexed="8"/>
      <name val="Calibri"/>
      <family val="2"/>
    </font>
    <font>
      <sz val="10"/>
      <name val="Verdana"/>
      <family val="2"/>
    </font>
    <font>
      <b/>
      <sz val="12"/>
      <color indexed="8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C2D2E2"/>
        <bgColor indexed="64"/>
      </patternFill>
    </fill>
    <fill>
      <patternFill patternType="solid">
        <fgColor rgb="FFCBDDDA"/>
        <bgColor indexed="64"/>
      </patternFill>
    </fill>
    <fill>
      <patternFill patternType="solid">
        <fgColor rgb="FFE4EEEA"/>
        <bgColor indexed="64"/>
      </patternFill>
    </fill>
    <fill>
      <patternFill patternType="solid">
        <fgColor theme="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3333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3333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14">
    <xf numFmtId="0" fontId="0" fillId="0" borderId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6" fillId="0" borderId="0"/>
    <xf numFmtId="0" fontId="27" fillId="0" borderId="0"/>
    <xf numFmtId="9" fontId="26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8" fillId="0" borderId="18" applyNumberFormat="0" applyFill="0" applyAlignment="0" applyProtection="0"/>
  </cellStyleXfs>
  <cellXfs count="119">
    <xf numFmtId="0" fontId="0" fillId="0" borderId="0" xfId="0"/>
    <xf numFmtId="0" fontId="3" fillId="0" borderId="0" xfId="0" applyFont="1" applyAlignment="1">
      <alignment horizontal="left"/>
    </xf>
    <xf numFmtId="0" fontId="4" fillId="2" borderId="0" xfId="0" applyFont="1" applyFill="1"/>
    <xf numFmtId="0" fontId="5" fillId="3" borderId="1" xfId="0" applyFont="1" applyFill="1" applyBorder="1"/>
    <xf numFmtId="14" fontId="5" fillId="3" borderId="1" xfId="0" applyNumberFormat="1" applyFont="1" applyFill="1" applyBorder="1" applyAlignment="1">
      <alignment horizontal="center"/>
    </xf>
    <xf numFmtId="0" fontId="7" fillId="0" borderId="1" xfId="0" applyFont="1" applyBorder="1"/>
    <xf numFmtId="3" fontId="7" fillId="0" borderId="1" xfId="0" applyNumberFormat="1" applyFont="1" applyBorder="1" applyAlignment="1">
      <alignment horizontal="center"/>
    </xf>
    <xf numFmtId="3" fontId="8" fillId="0" borderId="1" xfId="0" applyNumberFormat="1" applyFont="1" applyBorder="1"/>
    <xf numFmtId="0" fontId="9" fillId="2" borderId="0" xfId="0" applyFont="1" applyFill="1"/>
    <xf numFmtId="0" fontId="9" fillId="0" borderId="1" xfId="0" applyFont="1" applyBorder="1"/>
    <xf numFmtId="3" fontId="10" fillId="0" borderId="1" xfId="4" applyNumberFormat="1" applyFont="1" applyBorder="1"/>
    <xf numFmtId="3" fontId="10" fillId="2" borderId="1" xfId="0" applyNumberFormat="1" applyFont="1" applyFill="1" applyBorder="1"/>
    <xf numFmtId="0" fontId="11" fillId="2" borderId="1" xfId="0" applyFont="1" applyFill="1" applyBorder="1" applyAlignment="1">
      <alignment horizontal="left" indent="1"/>
    </xf>
    <xf numFmtId="0" fontId="4" fillId="2" borderId="1" xfId="0" applyFont="1" applyFill="1" applyBorder="1"/>
    <xf numFmtId="0" fontId="9" fillId="0" borderId="1" xfId="0" applyFont="1" applyBorder="1" applyAlignment="1">
      <alignment horizontal="left" indent="1"/>
    </xf>
    <xf numFmtId="3" fontId="10" fillId="0" borderId="1" xfId="4" applyNumberFormat="1" applyFont="1" applyBorder="1" applyAlignment="1">
      <alignment horizontal="center"/>
    </xf>
    <xf numFmtId="3" fontId="10" fillId="0" borderId="1" xfId="0" applyNumberFormat="1" applyFont="1" applyBorder="1" applyAlignment="1">
      <alignment horizontal="center"/>
    </xf>
    <xf numFmtId="3" fontId="9" fillId="0" borderId="1" xfId="4" applyNumberFormat="1" applyFont="1" applyBorder="1"/>
    <xf numFmtId="3" fontId="10" fillId="0" borderId="1" xfId="0" applyNumberFormat="1" applyFont="1" applyBorder="1"/>
    <xf numFmtId="0" fontId="12" fillId="2" borderId="0" xfId="0" applyFont="1" applyFill="1" applyAlignment="1">
      <alignment horizontal="left" indent="2"/>
    </xf>
    <xf numFmtId="0" fontId="13" fillId="0" borderId="1" xfId="0" applyFont="1" applyBorder="1" applyAlignment="1">
      <alignment horizontal="left" indent="2"/>
    </xf>
    <xf numFmtId="3" fontId="13" fillId="0" borderId="1" xfId="4" applyNumberFormat="1" applyFont="1" applyBorder="1"/>
    <xf numFmtId="3" fontId="12" fillId="2" borderId="1" xfId="0" applyNumberFormat="1" applyFont="1" applyFill="1" applyBorder="1"/>
    <xf numFmtId="0" fontId="10" fillId="2" borderId="1" xfId="0" applyFont="1" applyFill="1" applyBorder="1" applyAlignment="1">
      <alignment horizontal="left" indent="2"/>
    </xf>
    <xf numFmtId="167" fontId="10" fillId="2" borderId="1" xfId="1" applyFont="1" applyFill="1" applyBorder="1"/>
    <xf numFmtId="3" fontId="12" fillId="0" borderId="1" xfId="4" applyNumberFormat="1" applyFont="1" applyBorder="1" applyAlignment="1">
      <alignment horizontal="center"/>
    </xf>
    <xf numFmtId="3" fontId="12" fillId="0" borderId="1" xfId="0" applyNumberFormat="1" applyFont="1" applyBorder="1" applyAlignment="1">
      <alignment horizontal="center"/>
    </xf>
    <xf numFmtId="3" fontId="12" fillId="0" borderId="1" xfId="4" applyNumberFormat="1" applyFont="1" applyBorder="1"/>
    <xf numFmtId="3" fontId="12" fillId="0" borderId="1" xfId="0" applyNumberFormat="1" applyFont="1" applyBorder="1"/>
    <xf numFmtId="0" fontId="10" fillId="0" borderId="1" xfId="0" applyFont="1" applyBorder="1" applyAlignment="1">
      <alignment horizontal="left" indent="1"/>
    </xf>
    <xf numFmtId="0" fontId="4" fillId="2" borderId="1" xfId="0" applyFont="1" applyFill="1" applyBorder="1" applyAlignment="1">
      <alignment horizontal="left" indent="3"/>
    </xf>
    <xf numFmtId="3" fontId="4" fillId="2" borderId="1" xfId="0" applyNumberFormat="1" applyFont="1" applyFill="1" applyBorder="1"/>
    <xf numFmtId="3" fontId="14" fillId="0" borderId="1" xfId="0" applyNumberFormat="1" applyFont="1" applyBorder="1"/>
    <xf numFmtId="0" fontId="13" fillId="4" borderId="1" xfId="0" applyFont="1" applyFill="1" applyBorder="1" applyAlignment="1">
      <alignment horizontal="left" indent="2"/>
    </xf>
    <xf numFmtId="167" fontId="12" fillId="5" borderId="1" xfId="1" applyFont="1" applyFill="1" applyBorder="1"/>
    <xf numFmtId="167" fontId="4" fillId="2" borderId="1" xfId="1" applyFont="1" applyFill="1" applyBorder="1"/>
    <xf numFmtId="168" fontId="11" fillId="0" borderId="1" xfId="1" applyNumberFormat="1" applyFont="1" applyBorder="1"/>
    <xf numFmtId="3" fontId="4" fillId="2" borderId="0" xfId="0" applyNumberFormat="1" applyFont="1" applyFill="1"/>
    <xf numFmtId="0" fontId="13" fillId="2" borderId="1" xfId="0" applyFont="1" applyFill="1" applyBorder="1" applyAlignment="1">
      <alignment horizontal="left" indent="2"/>
    </xf>
    <xf numFmtId="167" fontId="12" fillId="2" borderId="1" xfId="1" applyFont="1" applyFill="1" applyBorder="1"/>
    <xf numFmtId="0" fontId="13" fillId="0" borderId="0" xfId="0" applyFont="1" applyAlignment="1">
      <alignment horizontal="left" indent="2"/>
    </xf>
    <xf numFmtId="37" fontId="15" fillId="2" borderId="1" xfId="0" applyNumberFormat="1" applyFont="1" applyFill="1" applyBorder="1"/>
    <xf numFmtId="0" fontId="4" fillId="2" borderId="1" xfId="0" applyFont="1" applyFill="1" applyBorder="1" applyAlignment="1">
      <alignment horizontal="left"/>
    </xf>
    <xf numFmtId="0" fontId="2" fillId="6" borderId="1" xfId="0" applyFont="1" applyFill="1" applyBorder="1"/>
    <xf numFmtId="14" fontId="16" fillId="6" borderId="1" xfId="0" applyNumberFormat="1" applyFont="1" applyFill="1" applyBorder="1"/>
    <xf numFmtId="0" fontId="17" fillId="0" borderId="1" xfId="0" applyFont="1" applyBorder="1"/>
    <xf numFmtId="37" fontId="8" fillId="2" borderId="0" xfId="0" applyNumberFormat="1" applyFont="1" applyFill="1"/>
    <xf numFmtId="37" fontId="7" fillId="0" borderId="1" xfId="0" applyNumberFormat="1" applyFont="1" applyBorder="1"/>
    <xf numFmtId="3" fontId="7" fillId="0" borderId="1" xfId="0" applyNumberFormat="1" applyFont="1" applyBorder="1"/>
    <xf numFmtId="3" fontId="8" fillId="2" borderId="1" xfId="0" applyNumberFormat="1" applyFont="1" applyFill="1" applyBorder="1"/>
    <xf numFmtId="0" fontId="18" fillId="0" borderId="1" xfId="0" applyFont="1" applyBorder="1"/>
    <xf numFmtId="0" fontId="19" fillId="2" borderId="0" xfId="0" applyFont="1" applyFill="1" applyAlignment="1">
      <alignment horizontal="left" indent="4"/>
    </xf>
    <xf numFmtId="0" fontId="4" fillId="2" borderId="1" xfId="0" applyFont="1" applyFill="1" applyBorder="1" applyAlignment="1">
      <alignment horizontal="left" indent="4"/>
    </xf>
    <xf numFmtId="0" fontId="19" fillId="2" borderId="1" xfId="0" applyFont="1" applyFill="1" applyBorder="1" applyAlignment="1">
      <alignment horizontal="left" indent="4"/>
    </xf>
    <xf numFmtId="0" fontId="20" fillId="0" borderId="1" xfId="0" applyFont="1" applyBorder="1"/>
    <xf numFmtId="167" fontId="8" fillId="2" borderId="1" xfId="1" applyFont="1" applyFill="1" applyBorder="1"/>
    <xf numFmtId="3" fontId="13" fillId="0" borderId="0" xfId="4" applyNumberFormat="1" applyFont="1"/>
    <xf numFmtId="3" fontId="9" fillId="0" borderId="0" xfId="4" applyNumberFormat="1" applyFont="1"/>
    <xf numFmtId="10" fontId="4" fillId="2" borderId="0" xfId="2" applyNumberFormat="1" applyFont="1" applyFill="1"/>
    <xf numFmtId="0" fontId="23" fillId="8" borderId="4" xfId="0" applyFont="1" applyFill="1" applyBorder="1" applyAlignment="1">
      <alignment wrapText="1"/>
    </xf>
    <xf numFmtId="0" fontId="24" fillId="9" borderId="6" xfId="0" applyFont="1" applyFill="1" applyBorder="1" applyAlignment="1">
      <alignment wrapText="1"/>
    </xf>
    <xf numFmtId="10" fontId="24" fillId="9" borderId="6" xfId="0" applyNumberFormat="1" applyFont="1" applyFill="1" applyBorder="1" applyAlignment="1">
      <alignment wrapText="1"/>
    </xf>
    <xf numFmtId="10" fontId="24" fillId="9" borderId="7" xfId="0" applyNumberFormat="1" applyFont="1" applyFill="1" applyBorder="1" applyAlignment="1">
      <alignment wrapText="1"/>
    </xf>
    <xf numFmtId="0" fontId="24" fillId="9" borderId="9" xfId="0" applyFont="1" applyFill="1" applyBorder="1" applyAlignment="1">
      <alignment wrapText="1"/>
    </xf>
    <xf numFmtId="10" fontId="24" fillId="9" borderId="9" xfId="0" applyNumberFormat="1" applyFont="1" applyFill="1" applyBorder="1" applyAlignment="1">
      <alignment wrapText="1"/>
    </xf>
    <xf numFmtId="10" fontId="24" fillId="9" borderId="10" xfId="0" applyNumberFormat="1" applyFont="1" applyFill="1" applyBorder="1" applyAlignment="1">
      <alignment wrapText="1"/>
    </xf>
    <xf numFmtId="0" fontId="24" fillId="9" borderId="12" xfId="0" applyFont="1" applyFill="1" applyBorder="1" applyAlignment="1">
      <alignment wrapText="1"/>
    </xf>
    <xf numFmtId="10" fontId="24" fillId="9" borderId="12" xfId="0" applyNumberFormat="1" applyFont="1" applyFill="1" applyBorder="1" applyAlignment="1">
      <alignment wrapText="1"/>
    </xf>
    <xf numFmtId="10" fontId="24" fillId="9" borderId="13" xfId="0" applyNumberFormat="1" applyFont="1" applyFill="1" applyBorder="1" applyAlignment="1">
      <alignment wrapText="1"/>
    </xf>
    <xf numFmtId="2" fontId="24" fillId="9" borderId="7" xfId="0" applyNumberFormat="1" applyFont="1" applyFill="1" applyBorder="1" applyAlignment="1">
      <alignment wrapText="1"/>
    </xf>
    <xf numFmtId="2" fontId="24" fillId="9" borderId="10" xfId="0" applyNumberFormat="1" applyFont="1" applyFill="1" applyBorder="1" applyAlignment="1">
      <alignment wrapText="1"/>
    </xf>
    <xf numFmtId="2" fontId="24" fillId="9" borderId="13" xfId="0" applyNumberFormat="1" applyFont="1" applyFill="1" applyBorder="1" applyAlignment="1">
      <alignment wrapText="1"/>
    </xf>
    <xf numFmtId="165" fontId="24" fillId="9" borderId="6" xfId="0" applyNumberFormat="1" applyFont="1" applyFill="1" applyBorder="1" applyAlignment="1">
      <alignment wrapText="1"/>
    </xf>
    <xf numFmtId="165" fontId="24" fillId="9" borderId="7" xfId="0" applyNumberFormat="1" applyFont="1" applyFill="1" applyBorder="1" applyAlignment="1">
      <alignment wrapText="1"/>
    </xf>
    <xf numFmtId="165" fontId="24" fillId="9" borderId="9" xfId="0" applyNumberFormat="1" applyFont="1" applyFill="1" applyBorder="1" applyAlignment="1">
      <alignment wrapText="1"/>
    </xf>
    <xf numFmtId="165" fontId="24" fillId="9" borderId="10" xfId="0" applyNumberFormat="1" applyFont="1" applyFill="1" applyBorder="1" applyAlignment="1">
      <alignment wrapText="1"/>
    </xf>
    <xf numFmtId="165" fontId="24" fillId="9" borderId="12" xfId="0" applyNumberFormat="1" applyFont="1" applyFill="1" applyBorder="1" applyAlignment="1">
      <alignment wrapText="1"/>
    </xf>
    <xf numFmtId="165" fontId="24" fillId="9" borderId="13" xfId="0" applyNumberFormat="1" applyFont="1" applyFill="1" applyBorder="1" applyAlignment="1">
      <alignment wrapText="1"/>
    </xf>
    <xf numFmtId="0" fontId="23" fillId="8" borderId="9" xfId="0" applyFont="1" applyFill="1" applyBorder="1" applyAlignment="1">
      <alignment wrapText="1"/>
    </xf>
    <xf numFmtId="0" fontId="24" fillId="9" borderId="17" xfId="0" applyFont="1" applyFill="1" applyBorder="1" applyAlignment="1">
      <alignment wrapText="1"/>
    </xf>
    <xf numFmtId="10" fontId="24" fillId="9" borderId="17" xfId="0" applyNumberFormat="1" applyFont="1" applyFill="1" applyBorder="1" applyAlignment="1">
      <alignment wrapText="1"/>
    </xf>
    <xf numFmtId="169" fontId="24" fillId="9" borderId="7" xfId="5" applyNumberFormat="1" applyFont="1" applyFill="1" applyBorder="1" applyAlignment="1">
      <alignment wrapText="1"/>
    </xf>
    <xf numFmtId="169" fontId="24" fillId="9" borderId="10" xfId="5" applyNumberFormat="1" applyFont="1" applyFill="1" applyBorder="1" applyAlignment="1">
      <alignment wrapText="1"/>
    </xf>
    <xf numFmtId="169" fontId="24" fillId="9" borderId="13" xfId="5" applyNumberFormat="1" applyFont="1" applyFill="1" applyBorder="1" applyAlignment="1">
      <alignment wrapText="1"/>
    </xf>
    <xf numFmtId="10" fontId="0" fillId="0" borderId="0" xfId="2" applyNumberFormat="1" applyFont="1"/>
    <xf numFmtId="10" fontId="0" fillId="0" borderId="0" xfId="0" applyNumberFormat="1"/>
    <xf numFmtId="171" fontId="0" fillId="0" borderId="0" xfId="2" applyNumberFormat="1" applyFont="1"/>
    <xf numFmtId="172" fontId="0" fillId="0" borderId="0" xfId="0" applyNumberFormat="1"/>
    <xf numFmtId="171" fontId="0" fillId="0" borderId="0" xfId="0" applyNumberFormat="1"/>
    <xf numFmtId="0" fontId="0" fillId="0" borderId="0" xfId="0" applyAlignment="1">
      <alignment horizontal="center" vertical="top" wrapText="1"/>
    </xf>
    <xf numFmtId="0" fontId="0" fillId="0" borderId="1" xfId="0" applyBorder="1"/>
    <xf numFmtId="4" fontId="0" fillId="0" borderId="1" xfId="0" applyNumberFormat="1" applyBorder="1"/>
    <xf numFmtId="167" fontId="0" fillId="0" borderId="1" xfId="1" applyFont="1" applyBorder="1"/>
    <xf numFmtId="43" fontId="0" fillId="0" borderId="1" xfId="0" applyNumberFormat="1" applyBorder="1"/>
    <xf numFmtId="10" fontId="0" fillId="0" borderId="1" xfId="2" applyNumberFormat="1" applyFont="1" applyBorder="1"/>
    <xf numFmtId="10" fontId="0" fillId="0" borderId="1" xfId="0" applyNumberFormat="1" applyBorder="1"/>
    <xf numFmtId="172" fontId="0" fillId="0" borderId="1" xfId="0" applyNumberFormat="1" applyBorder="1"/>
    <xf numFmtId="173" fontId="0" fillId="0" borderId="1" xfId="1" applyNumberFormat="1" applyFont="1" applyBorder="1"/>
    <xf numFmtId="171" fontId="0" fillId="0" borderId="1" xfId="2" applyNumberFormat="1" applyFont="1" applyBorder="1"/>
    <xf numFmtId="0" fontId="0" fillId="0" borderId="1" xfId="0" applyBorder="1" applyAlignment="1">
      <alignment horizontal="center" vertical="top" wrapText="1"/>
    </xf>
    <xf numFmtId="171" fontId="0" fillId="0" borderId="1" xfId="0" applyNumberFormat="1" applyBorder="1"/>
    <xf numFmtId="0" fontId="0" fillId="10" borderId="1" xfId="0" applyFill="1" applyBorder="1"/>
    <xf numFmtId="171" fontId="0" fillId="10" borderId="1" xfId="2" applyNumberFormat="1" applyFont="1" applyFill="1" applyBorder="1"/>
    <xf numFmtId="171" fontId="0" fillId="10" borderId="1" xfId="0" applyNumberFormat="1" applyFill="1" applyBorder="1"/>
    <xf numFmtId="9" fontId="0" fillId="0" borderId="1" xfId="0" applyNumberFormat="1" applyBorder="1"/>
    <xf numFmtId="173" fontId="0" fillId="0" borderId="0" xfId="0" applyNumberFormat="1"/>
    <xf numFmtId="3" fontId="0" fillId="0" borderId="0" xfId="0" applyNumberFormat="1"/>
    <xf numFmtId="37" fontId="4" fillId="2" borderId="0" xfId="0" applyNumberFormat="1" applyFont="1" applyFill="1"/>
    <xf numFmtId="0" fontId="4" fillId="0" borderId="0" xfId="0" applyFont="1" applyFill="1"/>
    <xf numFmtId="14" fontId="5" fillId="0" borderId="0" xfId="0" applyNumberFormat="1" applyFont="1" applyFill="1" applyAlignment="1">
      <alignment horizontal="center"/>
    </xf>
    <xf numFmtId="0" fontId="24" fillId="9" borderId="5" xfId="0" applyFont="1" applyFill="1" applyBorder="1" applyAlignment="1">
      <alignment wrapText="1"/>
    </xf>
    <xf numFmtId="0" fontId="24" fillId="9" borderId="8" xfId="0" applyFont="1" applyFill="1" applyBorder="1" applyAlignment="1">
      <alignment wrapText="1"/>
    </xf>
    <xf numFmtId="0" fontId="24" fillId="9" borderId="11" xfId="0" applyFont="1" applyFill="1" applyBorder="1" applyAlignment="1">
      <alignment wrapText="1"/>
    </xf>
    <xf numFmtId="0" fontId="24" fillId="9" borderId="4" xfId="0" applyFont="1" applyFill="1" applyBorder="1" applyAlignment="1">
      <alignment wrapText="1"/>
    </xf>
    <xf numFmtId="0" fontId="24" fillId="9" borderId="14" xfId="0" applyFont="1" applyFill="1" applyBorder="1" applyAlignment="1">
      <alignment wrapText="1"/>
    </xf>
    <xf numFmtId="0" fontId="24" fillId="9" borderId="16" xfId="0" applyFont="1" applyFill="1" applyBorder="1" applyAlignment="1">
      <alignment wrapText="1"/>
    </xf>
    <xf numFmtId="0" fontId="24" fillId="7" borderId="2" xfId="0" applyFont="1" applyFill="1" applyBorder="1" applyAlignment="1">
      <alignment horizontal="center" wrapText="1"/>
    </xf>
    <xf numFmtId="0" fontId="24" fillId="7" borderId="3" xfId="0" applyFont="1" applyFill="1" applyBorder="1" applyAlignment="1">
      <alignment horizontal="center" wrapText="1"/>
    </xf>
    <xf numFmtId="0" fontId="24" fillId="9" borderId="15" xfId="0" applyFont="1" applyFill="1" applyBorder="1" applyAlignment="1">
      <alignment wrapText="1"/>
    </xf>
  </cellXfs>
  <cellStyles count="14">
    <cellStyle name="DC_TABELA" xfId="8" xr:uid="{00000000-0005-0000-0000-000000000000}"/>
    <cellStyle name="Moeda" xfId="5" builtinId="4"/>
    <cellStyle name="Moeda 2" xfId="6" xr:uid="{00000000-0005-0000-0000-000002000000}"/>
    <cellStyle name="Normal" xfId="0" builtinId="0"/>
    <cellStyle name="Normal 2" xfId="9" xr:uid="{00000000-0005-0000-0000-000004000000}"/>
    <cellStyle name="Normal 3" xfId="10" xr:uid="{00000000-0005-0000-0000-000005000000}"/>
    <cellStyle name="Porcentagem" xfId="2" builtinId="5"/>
    <cellStyle name="Porcentagem 2" xfId="3" xr:uid="{00000000-0005-0000-0000-000007000000}"/>
    <cellStyle name="Porcentagem 3" xfId="12" xr:uid="{00000000-0005-0000-0000-000008000000}"/>
    <cellStyle name="Porcentagem 4" xfId="11" xr:uid="{00000000-0005-0000-0000-000009000000}"/>
    <cellStyle name="Separador de milhares 2" xfId="4" xr:uid="{00000000-0005-0000-0000-00000A000000}"/>
    <cellStyle name="Separador de milhares 3" xfId="7" xr:uid="{00000000-0005-0000-0000-00000B000000}"/>
    <cellStyle name="Total 2" xfId="13" xr:uid="{00000000-0005-0000-0000-00000C000000}"/>
    <cellStyle name="Vírgula" xfId="1" builtinId="3"/>
  </cellStyles>
  <dxfs count="0"/>
  <tableStyles count="0" defaultTableStyle="TableStyleMedium9" defaultPivotStyle="PivotStyleLight16"/>
  <colors>
    <mruColors>
      <color rgb="FF333399"/>
      <color rgb="FF006699"/>
      <color rgb="FF00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9"/>
  <sheetViews>
    <sheetView topLeftCell="Q1" zoomScale="80" zoomScaleNormal="80" zoomScaleSheetLayoutView="80" workbookViewId="0">
      <selection activeCell="T1" sqref="T1:AA1048576"/>
    </sheetView>
  </sheetViews>
  <sheetFormatPr defaultRowHeight="15" x14ac:dyDescent="0.25"/>
  <cols>
    <col min="1" max="1" width="44.28515625" style="2" bestFit="1" customWidth="1"/>
    <col min="2" max="4" width="15.5703125" style="2" customWidth="1"/>
    <col min="5" max="5" width="9.140625" style="2" customWidth="1"/>
    <col min="6" max="6" width="46.42578125" style="2" bestFit="1" customWidth="1"/>
    <col min="7" max="9" width="15.5703125" style="2" customWidth="1"/>
    <col min="10" max="10" width="17.7109375" style="2" bestFit="1" customWidth="1"/>
    <col min="11" max="11" width="59.5703125" style="2" bestFit="1" customWidth="1"/>
    <col min="12" max="13" width="14.5703125" style="2" bestFit="1" customWidth="1"/>
    <col min="14" max="14" width="14.5703125" style="2" customWidth="1"/>
    <col min="15" max="15" width="12.28515625" style="2" bestFit="1" customWidth="1"/>
    <col min="16" max="16" width="61.7109375" bestFit="1" customWidth="1"/>
    <col min="17" max="18" width="19.5703125" style="2" bestFit="1" customWidth="1"/>
    <col min="19" max="19" width="15.5703125" style="108" customWidth="1"/>
    <col min="20" max="225" width="9.140625" style="2"/>
    <col min="226" max="226" width="44.28515625" style="2" bestFit="1" customWidth="1"/>
    <col min="227" max="227" width="18" style="2" bestFit="1" customWidth="1"/>
    <col min="228" max="229" width="13.5703125" style="2" bestFit="1" customWidth="1"/>
    <col min="230" max="230" width="15.5703125" style="2" bestFit="1" customWidth="1"/>
    <col min="231" max="232" width="15.5703125" style="2" customWidth="1"/>
    <col min="233" max="233" width="9.140625" style="2" customWidth="1"/>
    <col min="234" max="234" width="46.42578125" style="2" bestFit="1" customWidth="1"/>
    <col min="235" max="235" width="16.7109375" style="2" bestFit="1" customWidth="1"/>
    <col min="236" max="237" width="13.5703125" style="2" bestFit="1" customWidth="1"/>
    <col min="238" max="238" width="15.5703125" style="2" bestFit="1" customWidth="1"/>
    <col min="239" max="240" width="15.5703125" style="2" customWidth="1"/>
    <col min="241" max="241" width="9.140625" style="2" customWidth="1"/>
    <col min="242" max="242" width="59.5703125" style="2" bestFit="1" customWidth="1"/>
    <col min="243" max="243" width="17.85546875" style="2" bestFit="1" customWidth="1"/>
    <col min="244" max="246" width="13.5703125" style="2" bestFit="1" customWidth="1"/>
    <col min="247" max="247" width="14.5703125" style="2" bestFit="1" customWidth="1"/>
    <col min="248" max="248" width="9.140625" style="2" customWidth="1"/>
    <col min="249" max="249" width="33.140625" style="2" customWidth="1"/>
    <col min="250" max="250" width="16.7109375" style="2" bestFit="1" customWidth="1"/>
    <col min="251" max="252" width="15.5703125" style="2" bestFit="1" customWidth="1"/>
    <col min="253" max="253" width="16.7109375" style="2" bestFit="1" customWidth="1"/>
    <col min="254" max="254" width="12.28515625" style="2" bestFit="1" customWidth="1"/>
    <col min="255" max="255" width="52.140625" style="2" customWidth="1"/>
    <col min="256" max="258" width="13.42578125" style="2" bestFit="1" customWidth="1"/>
    <col min="259" max="259" width="13.42578125" style="2" customWidth="1"/>
    <col min="260" max="261" width="12.7109375" style="2" bestFit="1" customWidth="1"/>
    <col min="262" max="262" width="15.85546875" style="2" bestFit="1" customWidth="1"/>
    <col min="263" max="263" width="9.140625" style="2" customWidth="1"/>
    <col min="264" max="264" width="70.140625" style="2" bestFit="1" customWidth="1"/>
    <col min="265" max="265" width="15.5703125" style="2" bestFit="1" customWidth="1"/>
    <col min="266" max="267" width="16.7109375" style="2" bestFit="1" customWidth="1"/>
    <col min="268" max="268" width="9.140625" style="2" customWidth="1"/>
    <col min="269" max="269" width="70.140625" style="2" bestFit="1" customWidth="1"/>
    <col min="270" max="270" width="13.42578125" style="2" bestFit="1" customWidth="1"/>
    <col min="271" max="272" width="13.5703125" style="2" bestFit="1" customWidth="1"/>
    <col min="273" max="481" width="9.140625" style="2"/>
    <col min="482" max="482" width="44.28515625" style="2" bestFit="1" customWidth="1"/>
    <col min="483" max="483" width="18" style="2" bestFit="1" customWidth="1"/>
    <col min="484" max="485" width="13.5703125" style="2" bestFit="1" customWidth="1"/>
    <col min="486" max="486" width="15.5703125" style="2" bestFit="1" customWidth="1"/>
    <col min="487" max="488" width="15.5703125" style="2" customWidth="1"/>
    <col min="489" max="489" width="9.140625" style="2" customWidth="1"/>
    <col min="490" max="490" width="46.42578125" style="2" bestFit="1" customWidth="1"/>
    <col min="491" max="491" width="16.7109375" style="2" bestFit="1" customWidth="1"/>
    <col min="492" max="493" width="13.5703125" style="2" bestFit="1" customWidth="1"/>
    <col min="494" max="494" width="15.5703125" style="2" bestFit="1" customWidth="1"/>
    <col min="495" max="496" width="15.5703125" style="2" customWidth="1"/>
    <col min="497" max="497" width="9.140625" style="2" customWidth="1"/>
    <col min="498" max="498" width="59.5703125" style="2" bestFit="1" customWidth="1"/>
    <col min="499" max="499" width="17.85546875" style="2" bestFit="1" customWidth="1"/>
    <col min="500" max="502" width="13.5703125" style="2" bestFit="1" customWidth="1"/>
    <col min="503" max="503" width="14.5703125" style="2" bestFit="1" customWidth="1"/>
    <col min="504" max="504" width="9.140625" style="2" customWidth="1"/>
    <col min="505" max="505" width="33.140625" style="2" customWidth="1"/>
    <col min="506" max="506" width="16.7109375" style="2" bestFit="1" customWidth="1"/>
    <col min="507" max="508" width="15.5703125" style="2" bestFit="1" customWidth="1"/>
    <col min="509" max="509" width="16.7109375" style="2" bestFit="1" customWidth="1"/>
    <col min="510" max="510" width="12.28515625" style="2" bestFit="1" customWidth="1"/>
    <col min="511" max="511" width="52.140625" style="2" customWidth="1"/>
    <col min="512" max="514" width="13.42578125" style="2" bestFit="1" customWidth="1"/>
    <col min="515" max="515" width="13.42578125" style="2" customWidth="1"/>
    <col min="516" max="517" width="12.7109375" style="2" bestFit="1" customWidth="1"/>
    <col min="518" max="518" width="15.85546875" style="2" bestFit="1" customWidth="1"/>
    <col min="519" max="519" width="9.140625" style="2" customWidth="1"/>
    <col min="520" max="520" width="70.140625" style="2" bestFit="1" customWidth="1"/>
    <col min="521" max="521" width="15.5703125" style="2" bestFit="1" customWidth="1"/>
    <col min="522" max="523" width="16.7109375" style="2" bestFit="1" customWidth="1"/>
    <col min="524" max="524" width="9.140625" style="2" customWidth="1"/>
    <col min="525" max="525" width="70.140625" style="2" bestFit="1" customWidth="1"/>
    <col min="526" max="526" width="13.42578125" style="2" bestFit="1" customWidth="1"/>
    <col min="527" max="528" width="13.5703125" style="2" bestFit="1" customWidth="1"/>
    <col min="529" max="737" width="9.140625" style="2"/>
    <col min="738" max="738" width="44.28515625" style="2" bestFit="1" customWidth="1"/>
    <col min="739" max="739" width="18" style="2" bestFit="1" customWidth="1"/>
    <col min="740" max="741" width="13.5703125" style="2" bestFit="1" customWidth="1"/>
    <col min="742" max="742" width="15.5703125" style="2" bestFit="1" customWidth="1"/>
    <col min="743" max="744" width="15.5703125" style="2" customWidth="1"/>
    <col min="745" max="745" width="9.140625" style="2" customWidth="1"/>
    <col min="746" max="746" width="46.42578125" style="2" bestFit="1" customWidth="1"/>
    <col min="747" max="747" width="16.7109375" style="2" bestFit="1" customWidth="1"/>
    <col min="748" max="749" width="13.5703125" style="2" bestFit="1" customWidth="1"/>
    <col min="750" max="750" width="15.5703125" style="2" bestFit="1" customWidth="1"/>
    <col min="751" max="752" width="15.5703125" style="2" customWidth="1"/>
    <col min="753" max="753" width="9.140625" style="2" customWidth="1"/>
    <col min="754" max="754" width="59.5703125" style="2" bestFit="1" customWidth="1"/>
    <col min="755" max="755" width="17.85546875" style="2" bestFit="1" customWidth="1"/>
    <col min="756" max="758" width="13.5703125" style="2" bestFit="1" customWidth="1"/>
    <col min="759" max="759" width="14.5703125" style="2" bestFit="1" customWidth="1"/>
    <col min="760" max="760" width="9.140625" style="2" customWidth="1"/>
    <col min="761" max="761" width="33.140625" style="2" customWidth="1"/>
    <col min="762" max="762" width="16.7109375" style="2" bestFit="1" customWidth="1"/>
    <col min="763" max="764" width="15.5703125" style="2" bestFit="1" customWidth="1"/>
    <col min="765" max="765" width="16.7109375" style="2" bestFit="1" customWidth="1"/>
    <col min="766" max="766" width="12.28515625" style="2" bestFit="1" customWidth="1"/>
    <col min="767" max="767" width="52.140625" style="2" customWidth="1"/>
    <col min="768" max="770" width="13.42578125" style="2" bestFit="1" customWidth="1"/>
    <col min="771" max="771" width="13.42578125" style="2" customWidth="1"/>
    <col min="772" max="773" width="12.7109375" style="2" bestFit="1" customWidth="1"/>
    <col min="774" max="774" width="15.85546875" style="2" bestFit="1" customWidth="1"/>
    <col min="775" max="775" width="9.140625" style="2" customWidth="1"/>
    <col min="776" max="776" width="70.140625" style="2" bestFit="1" customWidth="1"/>
    <col min="777" max="777" width="15.5703125" style="2" bestFit="1" customWidth="1"/>
    <col min="778" max="779" width="16.7109375" style="2" bestFit="1" customWidth="1"/>
    <col min="780" max="780" width="9.140625" style="2" customWidth="1"/>
    <col min="781" max="781" width="70.140625" style="2" bestFit="1" customWidth="1"/>
    <col min="782" max="782" width="13.42578125" style="2" bestFit="1" customWidth="1"/>
    <col min="783" max="784" width="13.5703125" style="2" bestFit="1" customWidth="1"/>
    <col min="785" max="993" width="9.140625" style="2"/>
    <col min="994" max="994" width="44.28515625" style="2" bestFit="1" customWidth="1"/>
    <col min="995" max="995" width="18" style="2" bestFit="1" customWidth="1"/>
    <col min="996" max="997" width="13.5703125" style="2" bestFit="1" customWidth="1"/>
    <col min="998" max="998" width="15.5703125" style="2" bestFit="1" customWidth="1"/>
    <col min="999" max="1000" width="15.5703125" style="2" customWidth="1"/>
    <col min="1001" max="1001" width="9.140625" style="2" customWidth="1"/>
    <col min="1002" max="1002" width="46.42578125" style="2" bestFit="1" customWidth="1"/>
    <col min="1003" max="1003" width="16.7109375" style="2" bestFit="1" customWidth="1"/>
    <col min="1004" max="1005" width="13.5703125" style="2" bestFit="1" customWidth="1"/>
    <col min="1006" max="1006" width="15.5703125" style="2" bestFit="1" customWidth="1"/>
    <col min="1007" max="1008" width="15.5703125" style="2" customWidth="1"/>
    <col min="1009" max="1009" width="9.140625" style="2" customWidth="1"/>
    <col min="1010" max="1010" width="59.5703125" style="2" bestFit="1" customWidth="1"/>
    <col min="1011" max="1011" width="17.85546875" style="2" bestFit="1" customWidth="1"/>
    <col min="1012" max="1014" width="13.5703125" style="2" bestFit="1" customWidth="1"/>
    <col min="1015" max="1015" width="14.5703125" style="2" bestFit="1" customWidth="1"/>
    <col min="1016" max="1016" width="9.140625" style="2" customWidth="1"/>
    <col min="1017" max="1017" width="33.140625" style="2" customWidth="1"/>
    <col min="1018" max="1018" width="16.7109375" style="2" bestFit="1" customWidth="1"/>
    <col min="1019" max="1020" width="15.5703125" style="2" bestFit="1" customWidth="1"/>
    <col min="1021" max="1021" width="16.7109375" style="2" bestFit="1" customWidth="1"/>
    <col min="1022" max="1022" width="12.28515625" style="2" bestFit="1" customWidth="1"/>
    <col min="1023" max="1023" width="52.140625" style="2" customWidth="1"/>
    <col min="1024" max="1026" width="13.42578125" style="2" bestFit="1" customWidth="1"/>
    <col min="1027" max="1027" width="13.42578125" style="2" customWidth="1"/>
    <col min="1028" max="1029" width="12.7109375" style="2" bestFit="1" customWidth="1"/>
    <col min="1030" max="1030" width="15.85546875" style="2" bestFit="1" customWidth="1"/>
    <col min="1031" max="1031" width="9.140625" style="2" customWidth="1"/>
    <col min="1032" max="1032" width="70.140625" style="2" bestFit="1" customWidth="1"/>
    <col min="1033" max="1033" width="15.5703125" style="2" bestFit="1" customWidth="1"/>
    <col min="1034" max="1035" width="16.7109375" style="2" bestFit="1" customWidth="1"/>
    <col min="1036" max="1036" width="9.140625" style="2" customWidth="1"/>
    <col min="1037" max="1037" width="70.140625" style="2" bestFit="1" customWidth="1"/>
    <col min="1038" max="1038" width="13.42578125" style="2" bestFit="1" customWidth="1"/>
    <col min="1039" max="1040" width="13.5703125" style="2" bestFit="1" customWidth="1"/>
    <col min="1041" max="1249" width="9.140625" style="2"/>
    <col min="1250" max="1250" width="44.28515625" style="2" bestFit="1" customWidth="1"/>
    <col min="1251" max="1251" width="18" style="2" bestFit="1" customWidth="1"/>
    <col min="1252" max="1253" width="13.5703125" style="2" bestFit="1" customWidth="1"/>
    <col min="1254" max="1254" width="15.5703125" style="2" bestFit="1" customWidth="1"/>
    <col min="1255" max="1256" width="15.5703125" style="2" customWidth="1"/>
    <col min="1257" max="1257" width="9.140625" style="2" customWidth="1"/>
    <col min="1258" max="1258" width="46.42578125" style="2" bestFit="1" customWidth="1"/>
    <col min="1259" max="1259" width="16.7109375" style="2" bestFit="1" customWidth="1"/>
    <col min="1260" max="1261" width="13.5703125" style="2" bestFit="1" customWidth="1"/>
    <col min="1262" max="1262" width="15.5703125" style="2" bestFit="1" customWidth="1"/>
    <col min="1263" max="1264" width="15.5703125" style="2" customWidth="1"/>
    <col min="1265" max="1265" width="9.140625" style="2" customWidth="1"/>
    <col min="1266" max="1266" width="59.5703125" style="2" bestFit="1" customWidth="1"/>
    <col min="1267" max="1267" width="17.85546875" style="2" bestFit="1" customWidth="1"/>
    <col min="1268" max="1270" width="13.5703125" style="2" bestFit="1" customWidth="1"/>
    <col min="1271" max="1271" width="14.5703125" style="2" bestFit="1" customWidth="1"/>
    <col min="1272" max="1272" width="9.140625" style="2" customWidth="1"/>
    <col min="1273" max="1273" width="33.140625" style="2" customWidth="1"/>
    <col min="1274" max="1274" width="16.7109375" style="2" bestFit="1" customWidth="1"/>
    <col min="1275" max="1276" width="15.5703125" style="2" bestFit="1" customWidth="1"/>
    <col min="1277" max="1277" width="16.7109375" style="2" bestFit="1" customWidth="1"/>
    <col min="1278" max="1278" width="12.28515625" style="2" bestFit="1" customWidth="1"/>
    <col min="1279" max="1279" width="52.140625" style="2" customWidth="1"/>
    <col min="1280" max="1282" width="13.42578125" style="2" bestFit="1" customWidth="1"/>
    <col min="1283" max="1283" width="13.42578125" style="2" customWidth="1"/>
    <col min="1284" max="1285" width="12.7109375" style="2" bestFit="1" customWidth="1"/>
    <col min="1286" max="1286" width="15.85546875" style="2" bestFit="1" customWidth="1"/>
    <col min="1287" max="1287" width="9.140625" style="2" customWidth="1"/>
    <col min="1288" max="1288" width="70.140625" style="2" bestFit="1" customWidth="1"/>
    <col min="1289" max="1289" width="15.5703125" style="2" bestFit="1" customWidth="1"/>
    <col min="1290" max="1291" width="16.7109375" style="2" bestFit="1" customWidth="1"/>
    <col min="1292" max="1292" width="9.140625" style="2" customWidth="1"/>
    <col min="1293" max="1293" width="70.140625" style="2" bestFit="1" customWidth="1"/>
    <col min="1294" max="1294" width="13.42578125" style="2" bestFit="1" customWidth="1"/>
    <col min="1295" max="1296" width="13.5703125" style="2" bestFit="1" customWidth="1"/>
    <col min="1297" max="1505" width="9.140625" style="2"/>
    <col min="1506" max="1506" width="44.28515625" style="2" bestFit="1" customWidth="1"/>
    <col min="1507" max="1507" width="18" style="2" bestFit="1" customWidth="1"/>
    <col min="1508" max="1509" width="13.5703125" style="2" bestFit="1" customWidth="1"/>
    <col min="1510" max="1510" width="15.5703125" style="2" bestFit="1" customWidth="1"/>
    <col min="1511" max="1512" width="15.5703125" style="2" customWidth="1"/>
    <col min="1513" max="1513" width="9.140625" style="2" customWidth="1"/>
    <col min="1514" max="1514" width="46.42578125" style="2" bestFit="1" customWidth="1"/>
    <col min="1515" max="1515" width="16.7109375" style="2" bestFit="1" customWidth="1"/>
    <col min="1516" max="1517" width="13.5703125" style="2" bestFit="1" customWidth="1"/>
    <col min="1518" max="1518" width="15.5703125" style="2" bestFit="1" customWidth="1"/>
    <col min="1519" max="1520" width="15.5703125" style="2" customWidth="1"/>
    <col min="1521" max="1521" width="9.140625" style="2" customWidth="1"/>
    <col min="1522" max="1522" width="59.5703125" style="2" bestFit="1" customWidth="1"/>
    <col min="1523" max="1523" width="17.85546875" style="2" bestFit="1" customWidth="1"/>
    <col min="1524" max="1526" width="13.5703125" style="2" bestFit="1" customWidth="1"/>
    <col min="1527" max="1527" width="14.5703125" style="2" bestFit="1" customWidth="1"/>
    <col min="1528" max="1528" width="9.140625" style="2" customWidth="1"/>
    <col min="1529" max="1529" width="33.140625" style="2" customWidth="1"/>
    <col min="1530" max="1530" width="16.7109375" style="2" bestFit="1" customWidth="1"/>
    <col min="1531" max="1532" width="15.5703125" style="2" bestFit="1" customWidth="1"/>
    <col min="1533" max="1533" width="16.7109375" style="2" bestFit="1" customWidth="1"/>
    <col min="1534" max="1534" width="12.28515625" style="2" bestFit="1" customWidth="1"/>
    <col min="1535" max="1535" width="52.140625" style="2" customWidth="1"/>
    <col min="1536" max="1538" width="13.42578125" style="2" bestFit="1" customWidth="1"/>
    <col min="1539" max="1539" width="13.42578125" style="2" customWidth="1"/>
    <col min="1540" max="1541" width="12.7109375" style="2" bestFit="1" customWidth="1"/>
    <col min="1542" max="1542" width="15.85546875" style="2" bestFit="1" customWidth="1"/>
    <col min="1543" max="1543" width="9.140625" style="2" customWidth="1"/>
    <col min="1544" max="1544" width="70.140625" style="2" bestFit="1" customWidth="1"/>
    <col min="1545" max="1545" width="15.5703125" style="2" bestFit="1" customWidth="1"/>
    <col min="1546" max="1547" width="16.7109375" style="2" bestFit="1" customWidth="1"/>
    <col min="1548" max="1548" width="9.140625" style="2" customWidth="1"/>
    <col min="1549" max="1549" width="70.140625" style="2" bestFit="1" customWidth="1"/>
    <col min="1550" max="1550" width="13.42578125" style="2" bestFit="1" customWidth="1"/>
    <col min="1551" max="1552" width="13.5703125" style="2" bestFit="1" customWidth="1"/>
    <col min="1553" max="1761" width="9.140625" style="2"/>
    <col min="1762" max="1762" width="44.28515625" style="2" bestFit="1" customWidth="1"/>
    <col min="1763" max="1763" width="18" style="2" bestFit="1" customWidth="1"/>
    <col min="1764" max="1765" width="13.5703125" style="2" bestFit="1" customWidth="1"/>
    <col min="1766" max="1766" width="15.5703125" style="2" bestFit="1" customWidth="1"/>
    <col min="1767" max="1768" width="15.5703125" style="2" customWidth="1"/>
    <col min="1769" max="1769" width="9.140625" style="2" customWidth="1"/>
    <col min="1770" max="1770" width="46.42578125" style="2" bestFit="1" customWidth="1"/>
    <col min="1771" max="1771" width="16.7109375" style="2" bestFit="1" customWidth="1"/>
    <col min="1772" max="1773" width="13.5703125" style="2" bestFit="1" customWidth="1"/>
    <col min="1774" max="1774" width="15.5703125" style="2" bestFit="1" customWidth="1"/>
    <col min="1775" max="1776" width="15.5703125" style="2" customWidth="1"/>
    <col min="1777" max="1777" width="9.140625" style="2" customWidth="1"/>
    <col min="1778" max="1778" width="59.5703125" style="2" bestFit="1" customWidth="1"/>
    <col min="1779" max="1779" width="17.85546875" style="2" bestFit="1" customWidth="1"/>
    <col min="1780" max="1782" width="13.5703125" style="2" bestFit="1" customWidth="1"/>
    <col min="1783" max="1783" width="14.5703125" style="2" bestFit="1" customWidth="1"/>
    <col min="1784" max="1784" width="9.140625" style="2" customWidth="1"/>
    <col min="1785" max="1785" width="33.140625" style="2" customWidth="1"/>
    <col min="1786" max="1786" width="16.7109375" style="2" bestFit="1" customWidth="1"/>
    <col min="1787" max="1788" width="15.5703125" style="2" bestFit="1" customWidth="1"/>
    <col min="1789" max="1789" width="16.7109375" style="2" bestFit="1" customWidth="1"/>
    <col min="1790" max="1790" width="12.28515625" style="2" bestFit="1" customWidth="1"/>
    <col min="1791" max="1791" width="52.140625" style="2" customWidth="1"/>
    <col min="1792" max="1794" width="13.42578125" style="2" bestFit="1" customWidth="1"/>
    <col min="1795" max="1795" width="13.42578125" style="2" customWidth="1"/>
    <col min="1796" max="1797" width="12.7109375" style="2" bestFit="1" customWidth="1"/>
    <col min="1798" max="1798" width="15.85546875" style="2" bestFit="1" customWidth="1"/>
    <col min="1799" max="1799" width="9.140625" style="2" customWidth="1"/>
    <col min="1800" max="1800" width="70.140625" style="2" bestFit="1" customWidth="1"/>
    <col min="1801" max="1801" width="15.5703125" style="2" bestFit="1" customWidth="1"/>
    <col min="1802" max="1803" width="16.7109375" style="2" bestFit="1" customWidth="1"/>
    <col min="1804" max="1804" width="9.140625" style="2" customWidth="1"/>
    <col min="1805" max="1805" width="70.140625" style="2" bestFit="1" customWidth="1"/>
    <col min="1806" max="1806" width="13.42578125" style="2" bestFit="1" customWidth="1"/>
    <col min="1807" max="1808" width="13.5703125" style="2" bestFit="1" customWidth="1"/>
    <col min="1809" max="2017" width="9.140625" style="2"/>
    <col min="2018" max="2018" width="44.28515625" style="2" bestFit="1" customWidth="1"/>
    <col min="2019" max="2019" width="18" style="2" bestFit="1" customWidth="1"/>
    <col min="2020" max="2021" width="13.5703125" style="2" bestFit="1" customWidth="1"/>
    <col min="2022" max="2022" width="15.5703125" style="2" bestFit="1" customWidth="1"/>
    <col min="2023" max="2024" width="15.5703125" style="2" customWidth="1"/>
    <col min="2025" max="2025" width="9.140625" style="2" customWidth="1"/>
    <col min="2026" max="2026" width="46.42578125" style="2" bestFit="1" customWidth="1"/>
    <col min="2027" max="2027" width="16.7109375" style="2" bestFit="1" customWidth="1"/>
    <col min="2028" max="2029" width="13.5703125" style="2" bestFit="1" customWidth="1"/>
    <col min="2030" max="2030" width="15.5703125" style="2" bestFit="1" customWidth="1"/>
    <col min="2031" max="2032" width="15.5703125" style="2" customWidth="1"/>
    <col min="2033" max="2033" width="9.140625" style="2" customWidth="1"/>
    <col min="2034" max="2034" width="59.5703125" style="2" bestFit="1" customWidth="1"/>
    <col min="2035" max="2035" width="17.85546875" style="2" bestFit="1" customWidth="1"/>
    <col min="2036" max="2038" width="13.5703125" style="2" bestFit="1" customWidth="1"/>
    <col min="2039" max="2039" width="14.5703125" style="2" bestFit="1" customWidth="1"/>
    <col min="2040" max="2040" width="9.140625" style="2" customWidth="1"/>
    <col min="2041" max="2041" width="33.140625" style="2" customWidth="1"/>
    <col min="2042" max="2042" width="16.7109375" style="2" bestFit="1" customWidth="1"/>
    <col min="2043" max="2044" width="15.5703125" style="2" bestFit="1" customWidth="1"/>
    <col min="2045" max="2045" width="16.7109375" style="2" bestFit="1" customWidth="1"/>
    <col min="2046" max="2046" width="12.28515625" style="2" bestFit="1" customWidth="1"/>
    <col min="2047" max="2047" width="52.140625" style="2" customWidth="1"/>
    <col min="2048" max="2050" width="13.42578125" style="2" bestFit="1" customWidth="1"/>
    <col min="2051" max="2051" width="13.42578125" style="2" customWidth="1"/>
    <col min="2052" max="2053" width="12.7109375" style="2" bestFit="1" customWidth="1"/>
    <col min="2054" max="2054" width="15.85546875" style="2" bestFit="1" customWidth="1"/>
    <col min="2055" max="2055" width="9.140625" style="2" customWidth="1"/>
    <col min="2056" max="2056" width="70.140625" style="2" bestFit="1" customWidth="1"/>
    <col min="2057" max="2057" width="15.5703125" style="2" bestFit="1" customWidth="1"/>
    <col min="2058" max="2059" width="16.7109375" style="2" bestFit="1" customWidth="1"/>
    <col min="2060" max="2060" width="9.140625" style="2" customWidth="1"/>
    <col min="2061" max="2061" width="70.140625" style="2" bestFit="1" customWidth="1"/>
    <col min="2062" max="2062" width="13.42578125" style="2" bestFit="1" customWidth="1"/>
    <col min="2063" max="2064" width="13.5703125" style="2" bestFit="1" customWidth="1"/>
    <col min="2065" max="2273" width="9.140625" style="2"/>
    <col min="2274" max="2274" width="44.28515625" style="2" bestFit="1" customWidth="1"/>
    <col min="2275" max="2275" width="18" style="2" bestFit="1" customWidth="1"/>
    <col min="2276" max="2277" width="13.5703125" style="2" bestFit="1" customWidth="1"/>
    <col min="2278" max="2278" width="15.5703125" style="2" bestFit="1" customWidth="1"/>
    <col min="2279" max="2280" width="15.5703125" style="2" customWidth="1"/>
    <col min="2281" max="2281" width="9.140625" style="2" customWidth="1"/>
    <col min="2282" max="2282" width="46.42578125" style="2" bestFit="1" customWidth="1"/>
    <col min="2283" max="2283" width="16.7109375" style="2" bestFit="1" customWidth="1"/>
    <col min="2284" max="2285" width="13.5703125" style="2" bestFit="1" customWidth="1"/>
    <col min="2286" max="2286" width="15.5703125" style="2" bestFit="1" customWidth="1"/>
    <col min="2287" max="2288" width="15.5703125" style="2" customWidth="1"/>
    <col min="2289" max="2289" width="9.140625" style="2" customWidth="1"/>
    <col min="2290" max="2290" width="59.5703125" style="2" bestFit="1" customWidth="1"/>
    <col min="2291" max="2291" width="17.85546875" style="2" bestFit="1" customWidth="1"/>
    <col min="2292" max="2294" width="13.5703125" style="2" bestFit="1" customWidth="1"/>
    <col min="2295" max="2295" width="14.5703125" style="2" bestFit="1" customWidth="1"/>
    <col min="2296" max="2296" width="9.140625" style="2" customWidth="1"/>
    <col min="2297" max="2297" width="33.140625" style="2" customWidth="1"/>
    <col min="2298" max="2298" width="16.7109375" style="2" bestFit="1" customWidth="1"/>
    <col min="2299" max="2300" width="15.5703125" style="2" bestFit="1" customWidth="1"/>
    <col min="2301" max="2301" width="16.7109375" style="2" bestFit="1" customWidth="1"/>
    <col min="2302" max="2302" width="12.28515625" style="2" bestFit="1" customWidth="1"/>
    <col min="2303" max="2303" width="52.140625" style="2" customWidth="1"/>
    <col min="2304" max="2306" width="13.42578125" style="2" bestFit="1" customWidth="1"/>
    <col min="2307" max="2307" width="13.42578125" style="2" customWidth="1"/>
    <col min="2308" max="2309" width="12.7109375" style="2" bestFit="1" customWidth="1"/>
    <col min="2310" max="2310" width="15.85546875" style="2" bestFit="1" customWidth="1"/>
    <col min="2311" max="2311" width="9.140625" style="2" customWidth="1"/>
    <col min="2312" max="2312" width="70.140625" style="2" bestFit="1" customWidth="1"/>
    <col min="2313" max="2313" width="15.5703125" style="2" bestFit="1" customWidth="1"/>
    <col min="2314" max="2315" width="16.7109375" style="2" bestFit="1" customWidth="1"/>
    <col min="2316" max="2316" width="9.140625" style="2" customWidth="1"/>
    <col min="2317" max="2317" width="70.140625" style="2" bestFit="1" customWidth="1"/>
    <col min="2318" max="2318" width="13.42578125" style="2" bestFit="1" customWidth="1"/>
    <col min="2319" max="2320" width="13.5703125" style="2" bestFit="1" customWidth="1"/>
    <col min="2321" max="2529" width="9.140625" style="2"/>
    <col min="2530" max="2530" width="44.28515625" style="2" bestFit="1" customWidth="1"/>
    <col min="2531" max="2531" width="18" style="2" bestFit="1" customWidth="1"/>
    <col min="2532" max="2533" width="13.5703125" style="2" bestFit="1" customWidth="1"/>
    <col min="2534" max="2534" width="15.5703125" style="2" bestFit="1" customWidth="1"/>
    <col min="2535" max="2536" width="15.5703125" style="2" customWidth="1"/>
    <col min="2537" max="2537" width="9.140625" style="2" customWidth="1"/>
    <col min="2538" max="2538" width="46.42578125" style="2" bestFit="1" customWidth="1"/>
    <col min="2539" max="2539" width="16.7109375" style="2" bestFit="1" customWidth="1"/>
    <col min="2540" max="2541" width="13.5703125" style="2" bestFit="1" customWidth="1"/>
    <col min="2542" max="2542" width="15.5703125" style="2" bestFit="1" customWidth="1"/>
    <col min="2543" max="2544" width="15.5703125" style="2" customWidth="1"/>
    <col min="2545" max="2545" width="9.140625" style="2" customWidth="1"/>
    <col min="2546" max="2546" width="59.5703125" style="2" bestFit="1" customWidth="1"/>
    <col min="2547" max="2547" width="17.85546875" style="2" bestFit="1" customWidth="1"/>
    <col min="2548" max="2550" width="13.5703125" style="2" bestFit="1" customWidth="1"/>
    <col min="2551" max="2551" width="14.5703125" style="2" bestFit="1" customWidth="1"/>
    <col min="2552" max="2552" width="9.140625" style="2" customWidth="1"/>
    <col min="2553" max="2553" width="33.140625" style="2" customWidth="1"/>
    <col min="2554" max="2554" width="16.7109375" style="2" bestFit="1" customWidth="1"/>
    <col min="2555" max="2556" width="15.5703125" style="2" bestFit="1" customWidth="1"/>
    <col min="2557" max="2557" width="16.7109375" style="2" bestFit="1" customWidth="1"/>
    <col min="2558" max="2558" width="12.28515625" style="2" bestFit="1" customWidth="1"/>
    <col min="2559" max="2559" width="52.140625" style="2" customWidth="1"/>
    <col min="2560" max="2562" width="13.42578125" style="2" bestFit="1" customWidth="1"/>
    <col min="2563" max="2563" width="13.42578125" style="2" customWidth="1"/>
    <col min="2564" max="2565" width="12.7109375" style="2" bestFit="1" customWidth="1"/>
    <col min="2566" max="2566" width="15.85546875" style="2" bestFit="1" customWidth="1"/>
    <col min="2567" max="2567" width="9.140625" style="2" customWidth="1"/>
    <col min="2568" max="2568" width="70.140625" style="2" bestFit="1" customWidth="1"/>
    <col min="2569" max="2569" width="15.5703125" style="2" bestFit="1" customWidth="1"/>
    <col min="2570" max="2571" width="16.7109375" style="2" bestFit="1" customWidth="1"/>
    <col min="2572" max="2572" width="9.140625" style="2" customWidth="1"/>
    <col min="2573" max="2573" width="70.140625" style="2" bestFit="1" customWidth="1"/>
    <col min="2574" max="2574" width="13.42578125" style="2" bestFit="1" customWidth="1"/>
    <col min="2575" max="2576" width="13.5703125" style="2" bestFit="1" customWidth="1"/>
    <col min="2577" max="2785" width="9.140625" style="2"/>
    <col min="2786" max="2786" width="44.28515625" style="2" bestFit="1" customWidth="1"/>
    <col min="2787" max="2787" width="18" style="2" bestFit="1" customWidth="1"/>
    <col min="2788" max="2789" width="13.5703125" style="2" bestFit="1" customWidth="1"/>
    <col min="2790" max="2790" width="15.5703125" style="2" bestFit="1" customWidth="1"/>
    <col min="2791" max="2792" width="15.5703125" style="2" customWidth="1"/>
    <col min="2793" max="2793" width="9.140625" style="2" customWidth="1"/>
    <col min="2794" max="2794" width="46.42578125" style="2" bestFit="1" customWidth="1"/>
    <col min="2795" max="2795" width="16.7109375" style="2" bestFit="1" customWidth="1"/>
    <col min="2796" max="2797" width="13.5703125" style="2" bestFit="1" customWidth="1"/>
    <col min="2798" max="2798" width="15.5703125" style="2" bestFit="1" customWidth="1"/>
    <col min="2799" max="2800" width="15.5703125" style="2" customWidth="1"/>
    <col min="2801" max="2801" width="9.140625" style="2" customWidth="1"/>
    <col min="2802" max="2802" width="59.5703125" style="2" bestFit="1" customWidth="1"/>
    <col min="2803" max="2803" width="17.85546875" style="2" bestFit="1" customWidth="1"/>
    <col min="2804" max="2806" width="13.5703125" style="2" bestFit="1" customWidth="1"/>
    <col min="2807" max="2807" width="14.5703125" style="2" bestFit="1" customWidth="1"/>
    <col min="2808" max="2808" width="9.140625" style="2" customWidth="1"/>
    <col min="2809" max="2809" width="33.140625" style="2" customWidth="1"/>
    <col min="2810" max="2810" width="16.7109375" style="2" bestFit="1" customWidth="1"/>
    <col min="2811" max="2812" width="15.5703125" style="2" bestFit="1" customWidth="1"/>
    <col min="2813" max="2813" width="16.7109375" style="2" bestFit="1" customWidth="1"/>
    <col min="2814" max="2814" width="12.28515625" style="2" bestFit="1" customWidth="1"/>
    <col min="2815" max="2815" width="52.140625" style="2" customWidth="1"/>
    <col min="2816" max="2818" width="13.42578125" style="2" bestFit="1" customWidth="1"/>
    <col min="2819" max="2819" width="13.42578125" style="2" customWidth="1"/>
    <col min="2820" max="2821" width="12.7109375" style="2" bestFit="1" customWidth="1"/>
    <col min="2822" max="2822" width="15.85546875" style="2" bestFit="1" customWidth="1"/>
    <col min="2823" max="2823" width="9.140625" style="2" customWidth="1"/>
    <col min="2824" max="2824" width="70.140625" style="2" bestFit="1" customWidth="1"/>
    <col min="2825" max="2825" width="15.5703125" style="2" bestFit="1" customWidth="1"/>
    <col min="2826" max="2827" width="16.7109375" style="2" bestFit="1" customWidth="1"/>
    <col min="2828" max="2828" width="9.140625" style="2" customWidth="1"/>
    <col min="2829" max="2829" width="70.140625" style="2" bestFit="1" customWidth="1"/>
    <col min="2830" max="2830" width="13.42578125" style="2" bestFit="1" customWidth="1"/>
    <col min="2831" max="2832" width="13.5703125" style="2" bestFit="1" customWidth="1"/>
    <col min="2833" max="3041" width="9.140625" style="2"/>
    <col min="3042" max="3042" width="44.28515625" style="2" bestFit="1" customWidth="1"/>
    <col min="3043" max="3043" width="18" style="2" bestFit="1" customWidth="1"/>
    <col min="3044" max="3045" width="13.5703125" style="2" bestFit="1" customWidth="1"/>
    <col min="3046" max="3046" width="15.5703125" style="2" bestFit="1" customWidth="1"/>
    <col min="3047" max="3048" width="15.5703125" style="2" customWidth="1"/>
    <col min="3049" max="3049" width="9.140625" style="2" customWidth="1"/>
    <col min="3050" max="3050" width="46.42578125" style="2" bestFit="1" customWidth="1"/>
    <col min="3051" max="3051" width="16.7109375" style="2" bestFit="1" customWidth="1"/>
    <col min="3052" max="3053" width="13.5703125" style="2" bestFit="1" customWidth="1"/>
    <col min="3054" max="3054" width="15.5703125" style="2" bestFit="1" customWidth="1"/>
    <col min="3055" max="3056" width="15.5703125" style="2" customWidth="1"/>
    <col min="3057" max="3057" width="9.140625" style="2" customWidth="1"/>
    <col min="3058" max="3058" width="59.5703125" style="2" bestFit="1" customWidth="1"/>
    <col min="3059" max="3059" width="17.85546875" style="2" bestFit="1" customWidth="1"/>
    <col min="3060" max="3062" width="13.5703125" style="2" bestFit="1" customWidth="1"/>
    <col min="3063" max="3063" width="14.5703125" style="2" bestFit="1" customWidth="1"/>
    <col min="3064" max="3064" width="9.140625" style="2" customWidth="1"/>
    <col min="3065" max="3065" width="33.140625" style="2" customWidth="1"/>
    <col min="3066" max="3066" width="16.7109375" style="2" bestFit="1" customWidth="1"/>
    <col min="3067" max="3068" width="15.5703125" style="2" bestFit="1" customWidth="1"/>
    <col min="3069" max="3069" width="16.7109375" style="2" bestFit="1" customWidth="1"/>
    <col min="3070" max="3070" width="12.28515625" style="2" bestFit="1" customWidth="1"/>
    <col min="3071" max="3071" width="52.140625" style="2" customWidth="1"/>
    <col min="3072" max="3074" width="13.42578125" style="2" bestFit="1" customWidth="1"/>
    <col min="3075" max="3075" width="13.42578125" style="2" customWidth="1"/>
    <col min="3076" max="3077" width="12.7109375" style="2" bestFit="1" customWidth="1"/>
    <col min="3078" max="3078" width="15.85546875" style="2" bestFit="1" customWidth="1"/>
    <col min="3079" max="3079" width="9.140625" style="2" customWidth="1"/>
    <col min="3080" max="3080" width="70.140625" style="2" bestFit="1" customWidth="1"/>
    <col min="3081" max="3081" width="15.5703125" style="2" bestFit="1" customWidth="1"/>
    <col min="3082" max="3083" width="16.7109375" style="2" bestFit="1" customWidth="1"/>
    <col min="3084" max="3084" width="9.140625" style="2" customWidth="1"/>
    <col min="3085" max="3085" width="70.140625" style="2" bestFit="1" customWidth="1"/>
    <col min="3086" max="3086" width="13.42578125" style="2" bestFit="1" customWidth="1"/>
    <col min="3087" max="3088" width="13.5703125" style="2" bestFit="1" customWidth="1"/>
    <col min="3089" max="3297" width="9.140625" style="2"/>
    <col min="3298" max="3298" width="44.28515625" style="2" bestFit="1" customWidth="1"/>
    <col min="3299" max="3299" width="18" style="2" bestFit="1" customWidth="1"/>
    <col min="3300" max="3301" width="13.5703125" style="2" bestFit="1" customWidth="1"/>
    <col min="3302" max="3302" width="15.5703125" style="2" bestFit="1" customWidth="1"/>
    <col min="3303" max="3304" width="15.5703125" style="2" customWidth="1"/>
    <col min="3305" max="3305" width="9.140625" style="2" customWidth="1"/>
    <col min="3306" max="3306" width="46.42578125" style="2" bestFit="1" customWidth="1"/>
    <col min="3307" max="3307" width="16.7109375" style="2" bestFit="1" customWidth="1"/>
    <col min="3308" max="3309" width="13.5703125" style="2" bestFit="1" customWidth="1"/>
    <col min="3310" max="3310" width="15.5703125" style="2" bestFit="1" customWidth="1"/>
    <col min="3311" max="3312" width="15.5703125" style="2" customWidth="1"/>
    <col min="3313" max="3313" width="9.140625" style="2" customWidth="1"/>
    <col min="3314" max="3314" width="59.5703125" style="2" bestFit="1" customWidth="1"/>
    <col min="3315" max="3315" width="17.85546875" style="2" bestFit="1" customWidth="1"/>
    <col min="3316" max="3318" width="13.5703125" style="2" bestFit="1" customWidth="1"/>
    <col min="3319" max="3319" width="14.5703125" style="2" bestFit="1" customWidth="1"/>
    <col min="3320" max="3320" width="9.140625" style="2" customWidth="1"/>
    <col min="3321" max="3321" width="33.140625" style="2" customWidth="1"/>
    <col min="3322" max="3322" width="16.7109375" style="2" bestFit="1" customWidth="1"/>
    <col min="3323" max="3324" width="15.5703125" style="2" bestFit="1" customWidth="1"/>
    <col min="3325" max="3325" width="16.7109375" style="2" bestFit="1" customWidth="1"/>
    <col min="3326" max="3326" width="12.28515625" style="2" bestFit="1" customWidth="1"/>
    <col min="3327" max="3327" width="52.140625" style="2" customWidth="1"/>
    <col min="3328" max="3330" width="13.42578125" style="2" bestFit="1" customWidth="1"/>
    <col min="3331" max="3331" width="13.42578125" style="2" customWidth="1"/>
    <col min="3332" max="3333" width="12.7109375" style="2" bestFit="1" customWidth="1"/>
    <col min="3334" max="3334" width="15.85546875" style="2" bestFit="1" customWidth="1"/>
    <col min="3335" max="3335" width="9.140625" style="2" customWidth="1"/>
    <col min="3336" max="3336" width="70.140625" style="2" bestFit="1" customWidth="1"/>
    <col min="3337" max="3337" width="15.5703125" style="2" bestFit="1" customWidth="1"/>
    <col min="3338" max="3339" width="16.7109375" style="2" bestFit="1" customWidth="1"/>
    <col min="3340" max="3340" width="9.140625" style="2" customWidth="1"/>
    <col min="3341" max="3341" width="70.140625" style="2" bestFit="1" customWidth="1"/>
    <col min="3342" max="3342" width="13.42578125" style="2" bestFit="1" customWidth="1"/>
    <col min="3343" max="3344" width="13.5703125" style="2" bestFit="1" customWidth="1"/>
    <col min="3345" max="3553" width="9.140625" style="2"/>
    <col min="3554" max="3554" width="44.28515625" style="2" bestFit="1" customWidth="1"/>
    <col min="3555" max="3555" width="18" style="2" bestFit="1" customWidth="1"/>
    <col min="3556" max="3557" width="13.5703125" style="2" bestFit="1" customWidth="1"/>
    <col min="3558" max="3558" width="15.5703125" style="2" bestFit="1" customWidth="1"/>
    <col min="3559" max="3560" width="15.5703125" style="2" customWidth="1"/>
    <col min="3561" max="3561" width="9.140625" style="2" customWidth="1"/>
    <col min="3562" max="3562" width="46.42578125" style="2" bestFit="1" customWidth="1"/>
    <col min="3563" max="3563" width="16.7109375" style="2" bestFit="1" customWidth="1"/>
    <col min="3564" max="3565" width="13.5703125" style="2" bestFit="1" customWidth="1"/>
    <col min="3566" max="3566" width="15.5703125" style="2" bestFit="1" customWidth="1"/>
    <col min="3567" max="3568" width="15.5703125" style="2" customWidth="1"/>
    <col min="3569" max="3569" width="9.140625" style="2" customWidth="1"/>
    <col min="3570" max="3570" width="59.5703125" style="2" bestFit="1" customWidth="1"/>
    <col min="3571" max="3571" width="17.85546875" style="2" bestFit="1" customWidth="1"/>
    <col min="3572" max="3574" width="13.5703125" style="2" bestFit="1" customWidth="1"/>
    <col min="3575" max="3575" width="14.5703125" style="2" bestFit="1" customWidth="1"/>
    <col min="3576" max="3576" width="9.140625" style="2" customWidth="1"/>
    <col min="3577" max="3577" width="33.140625" style="2" customWidth="1"/>
    <col min="3578" max="3578" width="16.7109375" style="2" bestFit="1" customWidth="1"/>
    <col min="3579" max="3580" width="15.5703125" style="2" bestFit="1" customWidth="1"/>
    <col min="3581" max="3581" width="16.7109375" style="2" bestFit="1" customWidth="1"/>
    <col min="3582" max="3582" width="12.28515625" style="2" bestFit="1" customWidth="1"/>
    <col min="3583" max="3583" width="52.140625" style="2" customWidth="1"/>
    <col min="3584" max="3586" width="13.42578125" style="2" bestFit="1" customWidth="1"/>
    <col min="3587" max="3587" width="13.42578125" style="2" customWidth="1"/>
    <col min="3588" max="3589" width="12.7109375" style="2" bestFit="1" customWidth="1"/>
    <col min="3590" max="3590" width="15.85546875" style="2" bestFit="1" customWidth="1"/>
    <col min="3591" max="3591" width="9.140625" style="2" customWidth="1"/>
    <col min="3592" max="3592" width="70.140625" style="2" bestFit="1" customWidth="1"/>
    <col min="3593" max="3593" width="15.5703125" style="2" bestFit="1" customWidth="1"/>
    <col min="3594" max="3595" width="16.7109375" style="2" bestFit="1" customWidth="1"/>
    <col min="3596" max="3596" width="9.140625" style="2" customWidth="1"/>
    <col min="3597" max="3597" width="70.140625" style="2" bestFit="1" customWidth="1"/>
    <col min="3598" max="3598" width="13.42578125" style="2" bestFit="1" customWidth="1"/>
    <col min="3599" max="3600" width="13.5703125" style="2" bestFit="1" customWidth="1"/>
    <col min="3601" max="3809" width="9.140625" style="2"/>
    <col min="3810" max="3810" width="44.28515625" style="2" bestFit="1" customWidth="1"/>
    <col min="3811" max="3811" width="18" style="2" bestFit="1" customWidth="1"/>
    <col min="3812" max="3813" width="13.5703125" style="2" bestFit="1" customWidth="1"/>
    <col min="3814" max="3814" width="15.5703125" style="2" bestFit="1" customWidth="1"/>
    <col min="3815" max="3816" width="15.5703125" style="2" customWidth="1"/>
    <col min="3817" max="3817" width="9.140625" style="2" customWidth="1"/>
    <col min="3818" max="3818" width="46.42578125" style="2" bestFit="1" customWidth="1"/>
    <col min="3819" max="3819" width="16.7109375" style="2" bestFit="1" customWidth="1"/>
    <col min="3820" max="3821" width="13.5703125" style="2" bestFit="1" customWidth="1"/>
    <col min="3822" max="3822" width="15.5703125" style="2" bestFit="1" customWidth="1"/>
    <col min="3823" max="3824" width="15.5703125" style="2" customWidth="1"/>
    <col min="3825" max="3825" width="9.140625" style="2" customWidth="1"/>
    <col min="3826" max="3826" width="59.5703125" style="2" bestFit="1" customWidth="1"/>
    <col min="3827" max="3827" width="17.85546875" style="2" bestFit="1" customWidth="1"/>
    <col min="3828" max="3830" width="13.5703125" style="2" bestFit="1" customWidth="1"/>
    <col min="3831" max="3831" width="14.5703125" style="2" bestFit="1" customWidth="1"/>
    <col min="3832" max="3832" width="9.140625" style="2" customWidth="1"/>
    <col min="3833" max="3833" width="33.140625" style="2" customWidth="1"/>
    <col min="3834" max="3834" width="16.7109375" style="2" bestFit="1" customWidth="1"/>
    <col min="3835" max="3836" width="15.5703125" style="2" bestFit="1" customWidth="1"/>
    <col min="3837" max="3837" width="16.7109375" style="2" bestFit="1" customWidth="1"/>
    <col min="3838" max="3838" width="12.28515625" style="2" bestFit="1" customWidth="1"/>
    <col min="3839" max="3839" width="52.140625" style="2" customWidth="1"/>
    <col min="3840" max="3842" width="13.42578125" style="2" bestFit="1" customWidth="1"/>
    <col min="3843" max="3843" width="13.42578125" style="2" customWidth="1"/>
    <col min="3844" max="3845" width="12.7109375" style="2" bestFit="1" customWidth="1"/>
    <col min="3846" max="3846" width="15.85546875" style="2" bestFit="1" customWidth="1"/>
    <col min="3847" max="3847" width="9.140625" style="2" customWidth="1"/>
    <col min="3848" max="3848" width="70.140625" style="2" bestFit="1" customWidth="1"/>
    <col min="3849" max="3849" width="15.5703125" style="2" bestFit="1" customWidth="1"/>
    <col min="3850" max="3851" width="16.7109375" style="2" bestFit="1" customWidth="1"/>
    <col min="3852" max="3852" width="9.140625" style="2" customWidth="1"/>
    <col min="3853" max="3853" width="70.140625" style="2" bestFit="1" customWidth="1"/>
    <col min="3854" max="3854" width="13.42578125" style="2" bestFit="1" customWidth="1"/>
    <col min="3855" max="3856" width="13.5703125" style="2" bestFit="1" customWidth="1"/>
    <col min="3857" max="4065" width="9.140625" style="2"/>
    <col min="4066" max="4066" width="44.28515625" style="2" bestFit="1" customWidth="1"/>
    <col min="4067" max="4067" width="18" style="2" bestFit="1" customWidth="1"/>
    <col min="4068" max="4069" width="13.5703125" style="2" bestFit="1" customWidth="1"/>
    <col min="4070" max="4070" width="15.5703125" style="2" bestFit="1" customWidth="1"/>
    <col min="4071" max="4072" width="15.5703125" style="2" customWidth="1"/>
    <col min="4073" max="4073" width="9.140625" style="2" customWidth="1"/>
    <col min="4074" max="4074" width="46.42578125" style="2" bestFit="1" customWidth="1"/>
    <col min="4075" max="4075" width="16.7109375" style="2" bestFit="1" customWidth="1"/>
    <col min="4076" max="4077" width="13.5703125" style="2" bestFit="1" customWidth="1"/>
    <col min="4078" max="4078" width="15.5703125" style="2" bestFit="1" customWidth="1"/>
    <col min="4079" max="4080" width="15.5703125" style="2" customWidth="1"/>
    <col min="4081" max="4081" width="9.140625" style="2" customWidth="1"/>
    <col min="4082" max="4082" width="59.5703125" style="2" bestFit="1" customWidth="1"/>
    <col min="4083" max="4083" width="17.85546875" style="2" bestFit="1" customWidth="1"/>
    <col min="4084" max="4086" width="13.5703125" style="2" bestFit="1" customWidth="1"/>
    <col min="4087" max="4087" width="14.5703125" style="2" bestFit="1" customWidth="1"/>
    <col min="4088" max="4088" width="9.140625" style="2" customWidth="1"/>
    <col min="4089" max="4089" width="33.140625" style="2" customWidth="1"/>
    <col min="4090" max="4090" width="16.7109375" style="2" bestFit="1" customWidth="1"/>
    <col min="4091" max="4092" width="15.5703125" style="2" bestFit="1" customWidth="1"/>
    <col min="4093" max="4093" width="16.7109375" style="2" bestFit="1" customWidth="1"/>
    <col min="4094" max="4094" width="12.28515625" style="2" bestFit="1" customWidth="1"/>
    <col min="4095" max="4095" width="52.140625" style="2" customWidth="1"/>
    <col min="4096" max="4098" width="13.42578125" style="2" bestFit="1" customWidth="1"/>
    <col min="4099" max="4099" width="13.42578125" style="2" customWidth="1"/>
    <col min="4100" max="4101" width="12.7109375" style="2" bestFit="1" customWidth="1"/>
    <col min="4102" max="4102" width="15.85546875" style="2" bestFit="1" customWidth="1"/>
    <col min="4103" max="4103" width="9.140625" style="2" customWidth="1"/>
    <col min="4104" max="4104" width="70.140625" style="2" bestFit="1" customWidth="1"/>
    <col min="4105" max="4105" width="15.5703125" style="2" bestFit="1" customWidth="1"/>
    <col min="4106" max="4107" width="16.7109375" style="2" bestFit="1" customWidth="1"/>
    <col min="4108" max="4108" width="9.140625" style="2" customWidth="1"/>
    <col min="4109" max="4109" width="70.140625" style="2" bestFit="1" customWidth="1"/>
    <col min="4110" max="4110" width="13.42578125" style="2" bestFit="1" customWidth="1"/>
    <col min="4111" max="4112" width="13.5703125" style="2" bestFit="1" customWidth="1"/>
    <col min="4113" max="4321" width="9.140625" style="2"/>
    <col min="4322" max="4322" width="44.28515625" style="2" bestFit="1" customWidth="1"/>
    <col min="4323" max="4323" width="18" style="2" bestFit="1" customWidth="1"/>
    <col min="4324" max="4325" width="13.5703125" style="2" bestFit="1" customWidth="1"/>
    <col min="4326" max="4326" width="15.5703125" style="2" bestFit="1" customWidth="1"/>
    <col min="4327" max="4328" width="15.5703125" style="2" customWidth="1"/>
    <col min="4329" max="4329" width="9.140625" style="2" customWidth="1"/>
    <col min="4330" max="4330" width="46.42578125" style="2" bestFit="1" customWidth="1"/>
    <col min="4331" max="4331" width="16.7109375" style="2" bestFit="1" customWidth="1"/>
    <col min="4332" max="4333" width="13.5703125" style="2" bestFit="1" customWidth="1"/>
    <col min="4334" max="4334" width="15.5703125" style="2" bestFit="1" customWidth="1"/>
    <col min="4335" max="4336" width="15.5703125" style="2" customWidth="1"/>
    <col min="4337" max="4337" width="9.140625" style="2" customWidth="1"/>
    <col min="4338" max="4338" width="59.5703125" style="2" bestFit="1" customWidth="1"/>
    <col min="4339" max="4339" width="17.85546875" style="2" bestFit="1" customWidth="1"/>
    <col min="4340" max="4342" width="13.5703125" style="2" bestFit="1" customWidth="1"/>
    <col min="4343" max="4343" width="14.5703125" style="2" bestFit="1" customWidth="1"/>
    <col min="4344" max="4344" width="9.140625" style="2" customWidth="1"/>
    <col min="4345" max="4345" width="33.140625" style="2" customWidth="1"/>
    <col min="4346" max="4346" width="16.7109375" style="2" bestFit="1" customWidth="1"/>
    <col min="4347" max="4348" width="15.5703125" style="2" bestFit="1" customWidth="1"/>
    <col min="4349" max="4349" width="16.7109375" style="2" bestFit="1" customWidth="1"/>
    <col min="4350" max="4350" width="12.28515625" style="2" bestFit="1" customWidth="1"/>
    <col min="4351" max="4351" width="52.140625" style="2" customWidth="1"/>
    <col min="4352" max="4354" width="13.42578125" style="2" bestFit="1" customWidth="1"/>
    <col min="4355" max="4355" width="13.42578125" style="2" customWidth="1"/>
    <col min="4356" max="4357" width="12.7109375" style="2" bestFit="1" customWidth="1"/>
    <col min="4358" max="4358" width="15.85546875" style="2" bestFit="1" customWidth="1"/>
    <col min="4359" max="4359" width="9.140625" style="2" customWidth="1"/>
    <col min="4360" max="4360" width="70.140625" style="2" bestFit="1" customWidth="1"/>
    <col min="4361" max="4361" width="15.5703125" style="2" bestFit="1" customWidth="1"/>
    <col min="4362" max="4363" width="16.7109375" style="2" bestFit="1" customWidth="1"/>
    <col min="4364" max="4364" width="9.140625" style="2" customWidth="1"/>
    <col min="4365" max="4365" width="70.140625" style="2" bestFit="1" customWidth="1"/>
    <col min="4366" max="4366" width="13.42578125" style="2" bestFit="1" customWidth="1"/>
    <col min="4367" max="4368" width="13.5703125" style="2" bestFit="1" customWidth="1"/>
    <col min="4369" max="4577" width="9.140625" style="2"/>
    <col min="4578" max="4578" width="44.28515625" style="2" bestFit="1" customWidth="1"/>
    <col min="4579" max="4579" width="18" style="2" bestFit="1" customWidth="1"/>
    <col min="4580" max="4581" width="13.5703125" style="2" bestFit="1" customWidth="1"/>
    <col min="4582" max="4582" width="15.5703125" style="2" bestFit="1" customWidth="1"/>
    <col min="4583" max="4584" width="15.5703125" style="2" customWidth="1"/>
    <col min="4585" max="4585" width="9.140625" style="2" customWidth="1"/>
    <col min="4586" max="4586" width="46.42578125" style="2" bestFit="1" customWidth="1"/>
    <col min="4587" max="4587" width="16.7109375" style="2" bestFit="1" customWidth="1"/>
    <col min="4588" max="4589" width="13.5703125" style="2" bestFit="1" customWidth="1"/>
    <col min="4590" max="4590" width="15.5703125" style="2" bestFit="1" customWidth="1"/>
    <col min="4591" max="4592" width="15.5703125" style="2" customWidth="1"/>
    <col min="4593" max="4593" width="9.140625" style="2" customWidth="1"/>
    <col min="4594" max="4594" width="59.5703125" style="2" bestFit="1" customWidth="1"/>
    <col min="4595" max="4595" width="17.85546875" style="2" bestFit="1" customWidth="1"/>
    <col min="4596" max="4598" width="13.5703125" style="2" bestFit="1" customWidth="1"/>
    <col min="4599" max="4599" width="14.5703125" style="2" bestFit="1" customWidth="1"/>
    <col min="4600" max="4600" width="9.140625" style="2" customWidth="1"/>
    <col min="4601" max="4601" width="33.140625" style="2" customWidth="1"/>
    <col min="4602" max="4602" width="16.7109375" style="2" bestFit="1" customWidth="1"/>
    <col min="4603" max="4604" width="15.5703125" style="2" bestFit="1" customWidth="1"/>
    <col min="4605" max="4605" width="16.7109375" style="2" bestFit="1" customWidth="1"/>
    <col min="4606" max="4606" width="12.28515625" style="2" bestFit="1" customWidth="1"/>
    <col min="4607" max="4607" width="52.140625" style="2" customWidth="1"/>
    <col min="4608" max="4610" width="13.42578125" style="2" bestFit="1" customWidth="1"/>
    <col min="4611" max="4611" width="13.42578125" style="2" customWidth="1"/>
    <col min="4612" max="4613" width="12.7109375" style="2" bestFit="1" customWidth="1"/>
    <col min="4614" max="4614" width="15.85546875" style="2" bestFit="1" customWidth="1"/>
    <col min="4615" max="4615" width="9.140625" style="2" customWidth="1"/>
    <col min="4616" max="4616" width="70.140625" style="2" bestFit="1" customWidth="1"/>
    <col min="4617" max="4617" width="15.5703125" style="2" bestFit="1" customWidth="1"/>
    <col min="4618" max="4619" width="16.7109375" style="2" bestFit="1" customWidth="1"/>
    <col min="4620" max="4620" width="9.140625" style="2" customWidth="1"/>
    <col min="4621" max="4621" width="70.140625" style="2" bestFit="1" customWidth="1"/>
    <col min="4622" max="4622" width="13.42578125" style="2" bestFit="1" customWidth="1"/>
    <col min="4623" max="4624" width="13.5703125" style="2" bestFit="1" customWidth="1"/>
    <col min="4625" max="4833" width="9.140625" style="2"/>
    <col min="4834" max="4834" width="44.28515625" style="2" bestFit="1" customWidth="1"/>
    <col min="4835" max="4835" width="18" style="2" bestFit="1" customWidth="1"/>
    <col min="4836" max="4837" width="13.5703125" style="2" bestFit="1" customWidth="1"/>
    <col min="4838" max="4838" width="15.5703125" style="2" bestFit="1" customWidth="1"/>
    <col min="4839" max="4840" width="15.5703125" style="2" customWidth="1"/>
    <col min="4841" max="4841" width="9.140625" style="2" customWidth="1"/>
    <col min="4842" max="4842" width="46.42578125" style="2" bestFit="1" customWidth="1"/>
    <col min="4843" max="4843" width="16.7109375" style="2" bestFit="1" customWidth="1"/>
    <col min="4844" max="4845" width="13.5703125" style="2" bestFit="1" customWidth="1"/>
    <col min="4846" max="4846" width="15.5703125" style="2" bestFit="1" customWidth="1"/>
    <col min="4847" max="4848" width="15.5703125" style="2" customWidth="1"/>
    <col min="4849" max="4849" width="9.140625" style="2" customWidth="1"/>
    <col min="4850" max="4850" width="59.5703125" style="2" bestFit="1" customWidth="1"/>
    <col min="4851" max="4851" width="17.85546875" style="2" bestFit="1" customWidth="1"/>
    <col min="4852" max="4854" width="13.5703125" style="2" bestFit="1" customWidth="1"/>
    <col min="4855" max="4855" width="14.5703125" style="2" bestFit="1" customWidth="1"/>
    <col min="4856" max="4856" width="9.140625" style="2" customWidth="1"/>
    <col min="4857" max="4857" width="33.140625" style="2" customWidth="1"/>
    <col min="4858" max="4858" width="16.7109375" style="2" bestFit="1" customWidth="1"/>
    <col min="4859" max="4860" width="15.5703125" style="2" bestFit="1" customWidth="1"/>
    <col min="4861" max="4861" width="16.7109375" style="2" bestFit="1" customWidth="1"/>
    <col min="4862" max="4862" width="12.28515625" style="2" bestFit="1" customWidth="1"/>
    <col min="4863" max="4863" width="52.140625" style="2" customWidth="1"/>
    <col min="4864" max="4866" width="13.42578125" style="2" bestFit="1" customWidth="1"/>
    <col min="4867" max="4867" width="13.42578125" style="2" customWidth="1"/>
    <col min="4868" max="4869" width="12.7109375" style="2" bestFit="1" customWidth="1"/>
    <col min="4870" max="4870" width="15.85546875" style="2" bestFit="1" customWidth="1"/>
    <col min="4871" max="4871" width="9.140625" style="2" customWidth="1"/>
    <col min="4872" max="4872" width="70.140625" style="2" bestFit="1" customWidth="1"/>
    <col min="4873" max="4873" width="15.5703125" style="2" bestFit="1" customWidth="1"/>
    <col min="4874" max="4875" width="16.7109375" style="2" bestFit="1" customWidth="1"/>
    <col min="4876" max="4876" width="9.140625" style="2" customWidth="1"/>
    <col min="4877" max="4877" width="70.140625" style="2" bestFit="1" customWidth="1"/>
    <col min="4878" max="4878" width="13.42578125" style="2" bestFit="1" customWidth="1"/>
    <col min="4879" max="4880" width="13.5703125" style="2" bestFit="1" customWidth="1"/>
    <col min="4881" max="5089" width="9.140625" style="2"/>
    <col min="5090" max="5090" width="44.28515625" style="2" bestFit="1" customWidth="1"/>
    <col min="5091" max="5091" width="18" style="2" bestFit="1" customWidth="1"/>
    <col min="5092" max="5093" width="13.5703125" style="2" bestFit="1" customWidth="1"/>
    <col min="5094" max="5094" width="15.5703125" style="2" bestFit="1" customWidth="1"/>
    <col min="5095" max="5096" width="15.5703125" style="2" customWidth="1"/>
    <col min="5097" max="5097" width="9.140625" style="2" customWidth="1"/>
    <col min="5098" max="5098" width="46.42578125" style="2" bestFit="1" customWidth="1"/>
    <col min="5099" max="5099" width="16.7109375" style="2" bestFit="1" customWidth="1"/>
    <col min="5100" max="5101" width="13.5703125" style="2" bestFit="1" customWidth="1"/>
    <col min="5102" max="5102" width="15.5703125" style="2" bestFit="1" customWidth="1"/>
    <col min="5103" max="5104" width="15.5703125" style="2" customWidth="1"/>
    <col min="5105" max="5105" width="9.140625" style="2" customWidth="1"/>
    <col min="5106" max="5106" width="59.5703125" style="2" bestFit="1" customWidth="1"/>
    <col min="5107" max="5107" width="17.85546875" style="2" bestFit="1" customWidth="1"/>
    <col min="5108" max="5110" width="13.5703125" style="2" bestFit="1" customWidth="1"/>
    <col min="5111" max="5111" width="14.5703125" style="2" bestFit="1" customWidth="1"/>
    <col min="5112" max="5112" width="9.140625" style="2" customWidth="1"/>
    <col min="5113" max="5113" width="33.140625" style="2" customWidth="1"/>
    <col min="5114" max="5114" width="16.7109375" style="2" bestFit="1" customWidth="1"/>
    <col min="5115" max="5116" width="15.5703125" style="2" bestFit="1" customWidth="1"/>
    <col min="5117" max="5117" width="16.7109375" style="2" bestFit="1" customWidth="1"/>
    <col min="5118" max="5118" width="12.28515625" style="2" bestFit="1" customWidth="1"/>
    <col min="5119" max="5119" width="52.140625" style="2" customWidth="1"/>
    <col min="5120" max="5122" width="13.42578125" style="2" bestFit="1" customWidth="1"/>
    <col min="5123" max="5123" width="13.42578125" style="2" customWidth="1"/>
    <col min="5124" max="5125" width="12.7109375" style="2" bestFit="1" customWidth="1"/>
    <col min="5126" max="5126" width="15.85546875" style="2" bestFit="1" customWidth="1"/>
    <col min="5127" max="5127" width="9.140625" style="2" customWidth="1"/>
    <col min="5128" max="5128" width="70.140625" style="2" bestFit="1" customWidth="1"/>
    <col min="5129" max="5129" width="15.5703125" style="2" bestFit="1" customWidth="1"/>
    <col min="5130" max="5131" width="16.7109375" style="2" bestFit="1" customWidth="1"/>
    <col min="5132" max="5132" width="9.140625" style="2" customWidth="1"/>
    <col min="5133" max="5133" width="70.140625" style="2" bestFit="1" customWidth="1"/>
    <col min="5134" max="5134" width="13.42578125" style="2" bestFit="1" customWidth="1"/>
    <col min="5135" max="5136" width="13.5703125" style="2" bestFit="1" customWidth="1"/>
    <col min="5137" max="5345" width="9.140625" style="2"/>
    <col min="5346" max="5346" width="44.28515625" style="2" bestFit="1" customWidth="1"/>
    <col min="5347" max="5347" width="18" style="2" bestFit="1" customWidth="1"/>
    <col min="5348" max="5349" width="13.5703125" style="2" bestFit="1" customWidth="1"/>
    <col min="5350" max="5350" width="15.5703125" style="2" bestFit="1" customWidth="1"/>
    <col min="5351" max="5352" width="15.5703125" style="2" customWidth="1"/>
    <col min="5353" max="5353" width="9.140625" style="2" customWidth="1"/>
    <col min="5354" max="5354" width="46.42578125" style="2" bestFit="1" customWidth="1"/>
    <col min="5355" max="5355" width="16.7109375" style="2" bestFit="1" customWidth="1"/>
    <col min="5356" max="5357" width="13.5703125" style="2" bestFit="1" customWidth="1"/>
    <col min="5358" max="5358" width="15.5703125" style="2" bestFit="1" customWidth="1"/>
    <col min="5359" max="5360" width="15.5703125" style="2" customWidth="1"/>
    <col min="5361" max="5361" width="9.140625" style="2" customWidth="1"/>
    <col min="5362" max="5362" width="59.5703125" style="2" bestFit="1" customWidth="1"/>
    <col min="5363" max="5363" width="17.85546875" style="2" bestFit="1" customWidth="1"/>
    <col min="5364" max="5366" width="13.5703125" style="2" bestFit="1" customWidth="1"/>
    <col min="5367" max="5367" width="14.5703125" style="2" bestFit="1" customWidth="1"/>
    <col min="5368" max="5368" width="9.140625" style="2" customWidth="1"/>
    <col min="5369" max="5369" width="33.140625" style="2" customWidth="1"/>
    <col min="5370" max="5370" width="16.7109375" style="2" bestFit="1" customWidth="1"/>
    <col min="5371" max="5372" width="15.5703125" style="2" bestFit="1" customWidth="1"/>
    <col min="5373" max="5373" width="16.7109375" style="2" bestFit="1" customWidth="1"/>
    <col min="5374" max="5374" width="12.28515625" style="2" bestFit="1" customWidth="1"/>
    <col min="5375" max="5375" width="52.140625" style="2" customWidth="1"/>
    <col min="5376" max="5378" width="13.42578125" style="2" bestFit="1" customWidth="1"/>
    <col min="5379" max="5379" width="13.42578125" style="2" customWidth="1"/>
    <col min="5380" max="5381" width="12.7109375" style="2" bestFit="1" customWidth="1"/>
    <col min="5382" max="5382" width="15.85546875" style="2" bestFit="1" customWidth="1"/>
    <col min="5383" max="5383" width="9.140625" style="2" customWidth="1"/>
    <col min="5384" max="5384" width="70.140625" style="2" bestFit="1" customWidth="1"/>
    <col min="5385" max="5385" width="15.5703125" style="2" bestFit="1" customWidth="1"/>
    <col min="5386" max="5387" width="16.7109375" style="2" bestFit="1" customWidth="1"/>
    <col min="5388" max="5388" width="9.140625" style="2" customWidth="1"/>
    <col min="5389" max="5389" width="70.140625" style="2" bestFit="1" customWidth="1"/>
    <col min="5390" max="5390" width="13.42578125" style="2" bestFit="1" customWidth="1"/>
    <col min="5391" max="5392" width="13.5703125" style="2" bestFit="1" customWidth="1"/>
    <col min="5393" max="5601" width="9.140625" style="2"/>
    <col min="5602" max="5602" width="44.28515625" style="2" bestFit="1" customWidth="1"/>
    <col min="5603" max="5603" width="18" style="2" bestFit="1" customWidth="1"/>
    <col min="5604" max="5605" width="13.5703125" style="2" bestFit="1" customWidth="1"/>
    <col min="5606" max="5606" width="15.5703125" style="2" bestFit="1" customWidth="1"/>
    <col min="5607" max="5608" width="15.5703125" style="2" customWidth="1"/>
    <col min="5609" max="5609" width="9.140625" style="2" customWidth="1"/>
    <col min="5610" max="5610" width="46.42578125" style="2" bestFit="1" customWidth="1"/>
    <col min="5611" max="5611" width="16.7109375" style="2" bestFit="1" customWidth="1"/>
    <col min="5612" max="5613" width="13.5703125" style="2" bestFit="1" customWidth="1"/>
    <col min="5614" max="5614" width="15.5703125" style="2" bestFit="1" customWidth="1"/>
    <col min="5615" max="5616" width="15.5703125" style="2" customWidth="1"/>
    <col min="5617" max="5617" width="9.140625" style="2" customWidth="1"/>
    <col min="5618" max="5618" width="59.5703125" style="2" bestFit="1" customWidth="1"/>
    <col min="5619" max="5619" width="17.85546875" style="2" bestFit="1" customWidth="1"/>
    <col min="5620" max="5622" width="13.5703125" style="2" bestFit="1" customWidth="1"/>
    <col min="5623" max="5623" width="14.5703125" style="2" bestFit="1" customWidth="1"/>
    <col min="5624" max="5624" width="9.140625" style="2" customWidth="1"/>
    <col min="5625" max="5625" width="33.140625" style="2" customWidth="1"/>
    <col min="5626" max="5626" width="16.7109375" style="2" bestFit="1" customWidth="1"/>
    <col min="5627" max="5628" width="15.5703125" style="2" bestFit="1" customWidth="1"/>
    <col min="5629" max="5629" width="16.7109375" style="2" bestFit="1" customWidth="1"/>
    <col min="5630" max="5630" width="12.28515625" style="2" bestFit="1" customWidth="1"/>
    <col min="5631" max="5631" width="52.140625" style="2" customWidth="1"/>
    <col min="5632" max="5634" width="13.42578125" style="2" bestFit="1" customWidth="1"/>
    <col min="5635" max="5635" width="13.42578125" style="2" customWidth="1"/>
    <col min="5636" max="5637" width="12.7109375" style="2" bestFit="1" customWidth="1"/>
    <col min="5638" max="5638" width="15.85546875" style="2" bestFit="1" customWidth="1"/>
    <col min="5639" max="5639" width="9.140625" style="2" customWidth="1"/>
    <col min="5640" max="5640" width="70.140625" style="2" bestFit="1" customWidth="1"/>
    <col min="5641" max="5641" width="15.5703125" style="2" bestFit="1" customWidth="1"/>
    <col min="5642" max="5643" width="16.7109375" style="2" bestFit="1" customWidth="1"/>
    <col min="5644" max="5644" width="9.140625" style="2" customWidth="1"/>
    <col min="5645" max="5645" width="70.140625" style="2" bestFit="1" customWidth="1"/>
    <col min="5646" max="5646" width="13.42578125" style="2" bestFit="1" customWidth="1"/>
    <col min="5647" max="5648" width="13.5703125" style="2" bestFit="1" customWidth="1"/>
    <col min="5649" max="5857" width="9.140625" style="2"/>
    <col min="5858" max="5858" width="44.28515625" style="2" bestFit="1" customWidth="1"/>
    <col min="5859" max="5859" width="18" style="2" bestFit="1" customWidth="1"/>
    <col min="5860" max="5861" width="13.5703125" style="2" bestFit="1" customWidth="1"/>
    <col min="5862" max="5862" width="15.5703125" style="2" bestFit="1" customWidth="1"/>
    <col min="5863" max="5864" width="15.5703125" style="2" customWidth="1"/>
    <col min="5865" max="5865" width="9.140625" style="2" customWidth="1"/>
    <col min="5866" max="5866" width="46.42578125" style="2" bestFit="1" customWidth="1"/>
    <col min="5867" max="5867" width="16.7109375" style="2" bestFit="1" customWidth="1"/>
    <col min="5868" max="5869" width="13.5703125" style="2" bestFit="1" customWidth="1"/>
    <col min="5870" max="5870" width="15.5703125" style="2" bestFit="1" customWidth="1"/>
    <col min="5871" max="5872" width="15.5703125" style="2" customWidth="1"/>
    <col min="5873" max="5873" width="9.140625" style="2" customWidth="1"/>
    <col min="5874" max="5874" width="59.5703125" style="2" bestFit="1" customWidth="1"/>
    <col min="5875" max="5875" width="17.85546875" style="2" bestFit="1" customWidth="1"/>
    <col min="5876" max="5878" width="13.5703125" style="2" bestFit="1" customWidth="1"/>
    <col min="5879" max="5879" width="14.5703125" style="2" bestFit="1" customWidth="1"/>
    <col min="5880" max="5880" width="9.140625" style="2" customWidth="1"/>
    <col min="5881" max="5881" width="33.140625" style="2" customWidth="1"/>
    <col min="5882" max="5882" width="16.7109375" style="2" bestFit="1" customWidth="1"/>
    <col min="5883" max="5884" width="15.5703125" style="2" bestFit="1" customWidth="1"/>
    <col min="5885" max="5885" width="16.7109375" style="2" bestFit="1" customWidth="1"/>
    <col min="5886" max="5886" width="12.28515625" style="2" bestFit="1" customWidth="1"/>
    <col min="5887" max="5887" width="52.140625" style="2" customWidth="1"/>
    <col min="5888" max="5890" width="13.42578125" style="2" bestFit="1" customWidth="1"/>
    <col min="5891" max="5891" width="13.42578125" style="2" customWidth="1"/>
    <col min="5892" max="5893" width="12.7109375" style="2" bestFit="1" customWidth="1"/>
    <col min="5894" max="5894" width="15.85546875" style="2" bestFit="1" customWidth="1"/>
    <col min="5895" max="5895" width="9.140625" style="2" customWidth="1"/>
    <col min="5896" max="5896" width="70.140625" style="2" bestFit="1" customWidth="1"/>
    <col min="5897" max="5897" width="15.5703125" style="2" bestFit="1" customWidth="1"/>
    <col min="5898" max="5899" width="16.7109375" style="2" bestFit="1" customWidth="1"/>
    <col min="5900" max="5900" width="9.140625" style="2" customWidth="1"/>
    <col min="5901" max="5901" width="70.140625" style="2" bestFit="1" customWidth="1"/>
    <col min="5902" max="5902" width="13.42578125" style="2" bestFit="1" customWidth="1"/>
    <col min="5903" max="5904" width="13.5703125" style="2" bestFit="1" customWidth="1"/>
    <col min="5905" max="6113" width="9.140625" style="2"/>
    <col min="6114" max="6114" width="44.28515625" style="2" bestFit="1" customWidth="1"/>
    <col min="6115" max="6115" width="18" style="2" bestFit="1" customWidth="1"/>
    <col min="6116" max="6117" width="13.5703125" style="2" bestFit="1" customWidth="1"/>
    <col min="6118" max="6118" width="15.5703125" style="2" bestFit="1" customWidth="1"/>
    <col min="6119" max="6120" width="15.5703125" style="2" customWidth="1"/>
    <col min="6121" max="6121" width="9.140625" style="2" customWidth="1"/>
    <col min="6122" max="6122" width="46.42578125" style="2" bestFit="1" customWidth="1"/>
    <col min="6123" max="6123" width="16.7109375" style="2" bestFit="1" customWidth="1"/>
    <col min="6124" max="6125" width="13.5703125" style="2" bestFit="1" customWidth="1"/>
    <col min="6126" max="6126" width="15.5703125" style="2" bestFit="1" customWidth="1"/>
    <col min="6127" max="6128" width="15.5703125" style="2" customWidth="1"/>
    <col min="6129" max="6129" width="9.140625" style="2" customWidth="1"/>
    <col min="6130" max="6130" width="59.5703125" style="2" bestFit="1" customWidth="1"/>
    <col min="6131" max="6131" width="17.85546875" style="2" bestFit="1" customWidth="1"/>
    <col min="6132" max="6134" width="13.5703125" style="2" bestFit="1" customWidth="1"/>
    <col min="6135" max="6135" width="14.5703125" style="2" bestFit="1" customWidth="1"/>
    <col min="6136" max="6136" width="9.140625" style="2" customWidth="1"/>
    <col min="6137" max="6137" width="33.140625" style="2" customWidth="1"/>
    <col min="6138" max="6138" width="16.7109375" style="2" bestFit="1" customWidth="1"/>
    <col min="6139" max="6140" width="15.5703125" style="2" bestFit="1" customWidth="1"/>
    <col min="6141" max="6141" width="16.7109375" style="2" bestFit="1" customWidth="1"/>
    <col min="6142" max="6142" width="12.28515625" style="2" bestFit="1" customWidth="1"/>
    <col min="6143" max="6143" width="52.140625" style="2" customWidth="1"/>
    <col min="6144" max="6146" width="13.42578125" style="2" bestFit="1" customWidth="1"/>
    <col min="6147" max="6147" width="13.42578125" style="2" customWidth="1"/>
    <col min="6148" max="6149" width="12.7109375" style="2" bestFit="1" customWidth="1"/>
    <col min="6150" max="6150" width="15.85546875" style="2" bestFit="1" customWidth="1"/>
    <col min="6151" max="6151" width="9.140625" style="2" customWidth="1"/>
    <col min="6152" max="6152" width="70.140625" style="2" bestFit="1" customWidth="1"/>
    <col min="6153" max="6153" width="15.5703125" style="2" bestFit="1" customWidth="1"/>
    <col min="6154" max="6155" width="16.7109375" style="2" bestFit="1" customWidth="1"/>
    <col min="6156" max="6156" width="9.140625" style="2" customWidth="1"/>
    <col min="6157" max="6157" width="70.140625" style="2" bestFit="1" customWidth="1"/>
    <col min="6158" max="6158" width="13.42578125" style="2" bestFit="1" customWidth="1"/>
    <col min="6159" max="6160" width="13.5703125" style="2" bestFit="1" customWidth="1"/>
    <col min="6161" max="6369" width="9.140625" style="2"/>
    <col min="6370" max="6370" width="44.28515625" style="2" bestFit="1" customWidth="1"/>
    <col min="6371" max="6371" width="18" style="2" bestFit="1" customWidth="1"/>
    <col min="6372" max="6373" width="13.5703125" style="2" bestFit="1" customWidth="1"/>
    <col min="6374" max="6374" width="15.5703125" style="2" bestFit="1" customWidth="1"/>
    <col min="6375" max="6376" width="15.5703125" style="2" customWidth="1"/>
    <col min="6377" max="6377" width="9.140625" style="2" customWidth="1"/>
    <col min="6378" max="6378" width="46.42578125" style="2" bestFit="1" customWidth="1"/>
    <col min="6379" max="6379" width="16.7109375" style="2" bestFit="1" customWidth="1"/>
    <col min="6380" max="6381" width="13.5703125" style="2" bestFit="1" customWidth="1"/>
    <col min="6382" max="6382" width="15.5703125" style="2" bestFit="1" customWidth="1"/>
    <col min="6383" max="6384" width="15.5703125" style="2" customWidth="1"/>
    <col min="6385" max="6385" width="9.140625" style="2" customWidth="1"/>
    <col min="6386" max="6386" width="59.5703125" style="2" bestFit="1" customWidth="1"/>
    <col min="6387" max="6387" width="17.85546875" style="2" bestFit="1" customWidth="1"/>
    <col min="6388" max="6390" width="13.5703125" style="2" bestFit="1" customWidth="1"/>
    <col min="6391" max="6391" width="14.5703125" style="2" bestFit="1" customWidth="1"/>
    <col min="6392" max="6392" width="9.140625" style="2" customWidth="1"/>
    <col min="6393" max="6393" width="33.140625" style="2" customWidth="1"/>
    <col min="6394" max="6394" width="16.7109375" style="2" bestFit="1" customWidth="1"/>
    <col min="6395" max="6396" width="15.5703125" style="2" bestFit="1" customWidth="1"/>
    <col min="6397" max="6397" width="16.7109375" style="2" bestFit="1" customWidth="1"/>
    <col min="6398" max="6398" width="12.28515625" style="2" bestFit="1" customWidth="1"/>
    <col min="6399" max="6399" width="52.140625" style="2" customWidth="1"/>
    <col min="6400" max="6402" width="13.42578125" style="2" bestFit="1" customWidth="1"/>
    <col min="6403" max="6403" width="13.42578125" style="2" customWidth="1"/>
    <col min="6404" max="6405" width="12.7109375" style="2" bestFit="1" customWidth="1"/>
    <col min="6406" max="6406" width="15.85546875" style="2" bestFit="1" customWidth="1"/>
    <col min="6407" max="6407" width="9.140625" style="2" customWidth="1"/>
    <col min="6408" max="6408" width="70.140625" style="2" bestFit="1" customWidth="1"/>
    <col min="6409" max="6409" width="15.5703125" style="2" bestFit="1" customWidth="1"/>
    <col min="6410" max="6411" width="16.7109375" style="2" bestFit="1" customWidth="1"/>
    <col min="6412" max="6412" width="9.140625" style="2" customWidth="1"/>
    <col min="6413" max="6413" width="70.140625" style="2" bestFit="1" customWidth="1"/>
    <col min="6414" max="6414" width="13.42578125" style="2" bestFit="1" customWidth="1"/>
    <col min="6415" max="6416" width="13.5703125" style="2" bestFit="1" customWidth="1"/>
    <col min="6417" max="6625" width="9.140625" style="2"/>
    <col min="6626" max="6626" width="44.28515625" style="2" bestFit="1" customWidth="1"/>
    <col min="6627" max="6627" width="18" style="2" bestFit="1" customWidth="1"/>
    <col min="6628" max="6629" width="13.5703125" style="2" bestFit="1" customWidth="1"/>
    <col min="6630" max="6630" width="15.5703125" style="2" bestFit="1" customWidth="1"/>
    <col min="6631" max="6632" width="15.5703125" style="2" customWidth="1"/>
    <col min="6633" max="6633" width="9.140625" style="2" customWidth="1"/>
    <col min="6634" max="6634" width="46.42578125" style="2" bestFit="1" customWidth="1"/>
    <col min="6635" max="6635" width="16.7109375" style="2" bestFit="1" customWidth="1"/>
    <col min="6636" max="6637" width="13.5703125" style="2" bestFit="1" customWidth="1"/>
    <col min="6638" max="6638" width="15.5703125" style="2" bestFit="1" customWidth="1"/>
    <col min="6639" max="6640" width="15.5703125" style="2" customWidth="1"/>
    <col min="6641" max="6641" width="9.140625" style="2" customWidth="1"/>
    <col min="6642" max="6642" width="59.5703125" style="2" bestFit="1" customWidth="1"/>
    <col min="6643" max="6643" width="17.85546875" style="2" bestFit="1" customWidth="1"/>
    <col min="6644" max="6646" width="13.5703125" style="2" bestFit="1" customWidth="1"/>
    <col min="6647" max="6647" width="14.5703125" style="2" bestFit="1" customWidth="1"/>
    <col min="6648" max="6648" width="9.140625" style="2" customWidth="1"/>
    <col min="6649" max="6649" width="33.140625" style="2" customWidth="1"/>
    <col min="6650" max="6650" width="16.7109375" style="2" bestFit="1" customWidth="1"/>
    <col min="6651" max="6652" width="15.5703125" style="2" bestFit="1" customWidth="1"/>
    <col min="6653" max="6653" width="16.7109375" style="2" bestFit="1" customWidth="1"/>
    <col min="6654" max="6654" width="12.28515625" style="2" bestFit="1" customWidth="1"/>
    <col min="6655" max="6655" width="52.140625" style="2" customWidth="1"/>
    <col min="6656" max="6658" width="13.42578125" style="2" bestFit="1" customWidth="1"/>
    <col min="6659" max="6659" width="13.42578125" style="2" customWidth="1"/>
    <col min="6660" max="6661" width="12.7109375" style="2" bestFit="1" customWidth="1"/>
    <col min="6662" max="6662" width="15.85546875" style="2" bestFit="1" customWidth="1"/>
    <col min="6663" max="6663" width="9.140625" style="2" customWidth="1"/>
    <col min="6664" max="6664" width="70.140625" style="2" bestFit="1" customWidth="1"/>
    <col min="6665" max="6665" width="15.5703125" style="2" bestFit="1" customWidth="1"/>
    <col min="6666" max="6667" width="16.7109375" style="2" bestFit="1" customWidth="1"/>
    <col min="6668" max="6668" width="9.140625" style="2" customWidth="1"/>
    <col min="6669" max="6669" width="70.140625" style="2" bestFit="1" customWidth="1"/>
    <col min="6670" max="6670" width="13.42578125" style="2" bestFit="1" customWidth="1"/>
    <col min="6671" max="6672" width="13.5703125" style="2" bestFit="1" customWidth="1"/>
    <col min="6673" max="6881" width="9.140625" style="2"/>
    <col min="6882" max="6882" width="44.28515625" style="2" bestFit="1" customWidth="1"/>
    <col min="6883" max="6883" width="18" style="2" bestFit="1" customWidth="1"/>
    <col min="6884" max="6885" width="13.5703125" style="2" bestFit="1" customWidth="1"/>
    <col min="6886" max="6886" width="15.5703125" style="2" bestFit="1" customWidth="1"/>
    <col min="6887" max="6888" width="15.5703125" style="2" customWidth="1"/>
    <col min="6889" max="6889" width="9.140625" style="2" customWidth="1"/>
    <col min="6890" max="6890" width="46.42578125" style="2" bestFit="1" customWidth="1"/>
    <col min="6891" max="6891" width="16.7109375" style="2" bestFit="1" customWidth="1"/>
    <col min="6892" max="6893" width="13.5703125" style="2" bestFit="1" customWidth="1"/>
    <col min="6894" max="6894" width="15.5703125" style="2" bestFit="1" customWidth="1"/>
    <col min="6895" max="6896" width="15.5703125" style="2" customWidth="1"/>
    <col min="6897" max="6897" width="9.140625" style="2" customWidth="1"/>
    <col min="6898" max="6898" width="59.5703125" style="2" bestFit="1" customWidth="1"/>
    <col min="6899" max="6899" width="17.85546875" style="2" bestFit="1" customWidth="1"/>
    <col min="6900" max="6902" width="13.5703125" style="2" bestFit="1" customWidth="1"/>
    <col min="6903" max="6903" width="14.5703125" style="2" bestFit="1" customWidth="1"/>
    <col min="6904" max="6904" width="9.140625" style="2" customWidth="1"/>
    <col min="6905" max="6905" width="33.140625" style="2" customWidth="1"/>
    <col min="6906" max="6906" width="16.7109375" style="2" bestFit="1" customWidth="1"/>
    <col min="6907" max="6908" width="15.5703125" style="2" bestFit="1" customWidth="1"/>
    <col min="6909" max="6909" width="16.7109375" style="2" bestFit="1" customWidth="1"/>
    <col min="6910" max="6910" width="12.28515625" style="2" bestFit="1" customWidth="1"/>
    <col min="6911" max="6911" width="52.140625" style="2" customWidth="1"/>
    <col min="6912" max="6914" width="13.42578125" style="2" bestFit="1" customWidth="1"/>
    <col min="6915" max="6915" width="13.42578125" style="2" customWidth="1"/>
    <col min="6916" max="6917" width="12.7109375" style="2" bestFit="1" customWidth="1"/>
    <col min="6918" max="6918" width="15.85546875" style="2" bestFit="1" customWidth="1"/>
    <col min="6919" max="6919" width="9.140625" style="2" customWidth="1"/>
    <col min="6920" max="6920" width="70.140625" style="2" bestFit="1" customWidth="1"/>
    <col min="6921" max="6921" width="15.5703125" style="2" bestFit="1" customWidth="1"/>
    <col min="6922" max="6923" width="16.7109375" style="2" bestFit="1" customWidth="1"/>
    <col min="6924" max="6924" width="9.140625" style="2" customWidth="1"/>
    <col min="6925" max="6925" width="70.140625" style="2" bestFit="1" customWidth="1"/>
    <col min="6926" max="6926" width="13.42578125" style="2" bestFit="1" customWidth="1"/>
    <col min="6927" max="6928" width="13.5703125" style="2" bestFit="1" customWidth="1"/>
    <col min="6929" max="7137" width="9.140625" style="2"/>
    <col min="7138" max="7138" width="44.28515625" style="2" bestFit="1" customWidth="1"/>
    <col min="7139" max="7139" width="18" style="2" bestFit="1" customWidth="1"/>
    <col min="7140" max="7141" width="13.5703125" style="2" bestFit="1" customWidth="1"/>
    <col min="7142" max="7142" width="15.5703125" style="2" bestFit="1" customWidth="1"/>
    <col min="7143" max="7144" width="15.5703125" style="2" customWidth="1"/>
    <col min="7145" max="7145" width="9.140625" style="2" customWidth="1"/>
    <col min="7146" max="7146" width="46.42578125" style="2" bestFit="1" customWidth="1"/>
    <col min="7147" max="7147" width="16.7109375" style="2" bestFit="1" customWidth="1"/>
    <col min="7148" max="7149" width="13.5703125" style="2" bestFit="1" customWidth="1"/>
    <col min="7150" max="7150" width="15.5703125" style="2" bestFit="1" customWidth="1"/>
    <col min="7151" max="7152" width="15.5703125" style="2" customWidth="1"/>
    <col min="7153" max="7153" width="9.140625" style="2" customWidth="1"/>
    <col min="7154" max="7154" width="59.5703125" style="2" bestFit="1" customWidth="1"/>
    <col min="7155" max="7155" width="17.85546875" style="2" bestFit="1" customWidth="1"/>
    <col min="7156" max="7158" width="13.5703125" style="2" bestFit="1" customWidth="1"/>
    <col min="7159" max="7159" width="14.5703125" style="2" bestFit="1" customWidth="1"/>
    <col min="7160" max="7160" width="9.140625" style="2" customWidth="1"/>
    <col min="7161" max="7161" width="33.140625" style="2" customWidth="1"/>
    <col min="7162" max="7162" width="16.7109375" style="2" bestFit="1" customWidth="1"/>
    <col min="7163" max="7164" width="15.5703125" style="2" bestFit="1" customWidth="1"/>
    <col min="7165" max="7165" width="16.7109375" style="2" bestFit="1" customWidth="1"/>
    <col min="7166" max="7166" width="12.28515625" style="2" bestFit="1" customWidth="1"/>
    <col min="7167" max="7167" width="52.140625" style="2" customWidth="1"/>
    <col min="7168" max="7170" width="13.42578125" style="2" bestFit="1" customWidth="1"/>
    <col min="7171" max="7171" width="13.42578125" style="2" customWidth="1"/>
    <col min="7172" max="7173" width="12.7109375" style="2" bestFit="1" customWidth="1"/>
    <col min="7174" max="7174" width="15.85546875" style="2" bestFit="1" customWidth="1"/>
    <col min="7175" max="7175" width="9.140625" style="2" customWidth="1"/>
    <col min="7176" max="7176" width="70.140625" style="2" bestFit="1" customWidth="1"/>
    <col min="7177" max="7177" width="15.5703125" style="2" bestFit="1" customWidth="1"/>
    <col min="7178" max="7179" width="16.7109375" style="2" bestFit="1" customWidth="1"/>
    <col min="7180" max="7180" width="9.140625" style="2" customWidth="1"/>
    <col min="7181" max="7181" width="70.140625" style="2" bestFit="1" customWidth="1"/>
    <col min="7182" max="7182" width="13.42578125" style="2" bestFit="1" customWidth="1"/>
    <col min="7183" max="7184" width="13.5703125" style="2" bestFit="1" customWidth="1"/>
    <col min="7185" max="7393" width="9.140625" style="2"/>
    <col min="7394" max="7394" width="44.28515625" style="2" bestFit="1" customWidth="1"/>
    <col min="7395" max="7395" width="18" style="2" bestFit="1" customWidth="1"/>
    <col min="7396" max="7397" width="13.5703125" style="2" bestFit="1" customWidth="1"/>
    <col min="7398" max="7398" width="15.5703125" style="2" bestFit="1" customWidth="1"/>
    <col min="7399" max="7400" width="15.5703125" style="2" customWidth="1"/>
    <col min="7401" max="7401" width="9.140625" style="2" customWidth="1"/>
    <col min="7402" max="7402" width="46.42578125" style="2" bestFit="1" customWidth="1"/>
    <col min="7403" max="7403" width="16.7109375" style="2" bestFit="1" customWidth="1"/>
    <col min="7404" max="7405" width="13.5703125" style="2" bestFit="1" customWidth="1"/>
    <col min="7406" max="7406" width="15.5703125" style="2" bestFit="1" customWidth="1"/>
    <col min="7407" max="7408" width="15.5703125" style="2" customWidth="1"/>
    <col min="7409" max="7409" width="9.140625" style="2" customWidth="1"/>
    <col min="7410" max="7410" width="59.5703125" style="2" bestFit="1" customWidth="1"/>
    <col min="7411" max="7411" width="17.85546875" style="2" bestFit="1" customWidth="1"/>
    <col min="7412" max="7414" width="13.5703125" style="2" bestFit="1" customWidth="1"/>
    <col min="7415" max="7415" width="14.5703125" style="2" bestFit="1" customWidth="1"/>
    <col min="7416" max="7416" width="9.140625" style="2" customWidth="1"/>
    <col min="7417" max="7417" width="33.140625" style="2" customWidth="1"/>
    <col min="7418" max="7418" width="16.7109375" style="2" bestFit="1" customWidth="1"/>
    <col min="7419" max="7420" width="15.5703125" style="2" bestFit="1" customWidth="1"/>
    <col min="7421" max="7421" width="16.7109375" style="2" bestFit="1" customWidth="1"/>
    <col min="7422" max="7422" width="12.28515625" style="2" bestFit="1" customWidth="1"/>
    <col min="7423" max="7423" width="52.140625" style="2" customWidth="1"/>
    <col min="7424" max="7426" width="13.42578125" style="2" bestFit="1" customWidth="1"/>
    <col min="7427" max="7427" width="13.42578125" style="2" customWidth="1"/>
    <col min="7428" max="7429" width="12.7109375" style="2" bestFit="1" customWidth="1"/>
    <col min="7430" max="7430" width="15.85546875" style="2" bestFit="1" customWidth="1"/>
    <col min="7431" max="7431" width="9.140625" style="2" customWidth="1"/>
    <col min="7432" max="7432" width="70.140625" style="2" bestFit="1" customWidth="1"/>
    <col min="7433" max="7433" width="15.5703125" style="2" bestFit="1" customWidth="1"/>
    <col min="7434" max="7435" width="16.7109375" style="2" bestFit="1" customWidth="1"/>
    <col min="7436" max="7436" width="9.140625" style="2" customWidth="1"/>
    <col min="7437" max="7437" width="70.140625" style="2" bestFit="1" customWidth="1"/>
    <col min="7438" max="7438" width="13.42578125" style="2" bestFit="1" customWidth="1"/>
    <col min="7439" max="7440" width="13.5703125" style="2" bestFit="1" customWidth="1"/>
    <col min="7441" max="7649" width="9.140625" style="2"/>
    <col min="7650" max="7650" width="44.28515625" style="2" bestFit="1" customWidth="1"/>
    <col min="7651" max="7651" width="18" style="2" bestFit="1" customWidth="1"/>
    <col min="7652" max="7653" width="13.5703125" style="2" bestFit="1" customWidth="1"/>
    <col min="7654" max="7654" width="15.5703125" style="2" bestFit="1" customWidth="1"/>
    <col min="7655" max="7656" width="15.5703125" style="2" customWidth="1"/>
    <col min="7657" max="7657" width="9.140625" style="2" customWidth="1"/>
    <col min="7658" max="7658" width="46.42578125" style="2" bestFit="1" customWidth="1"/>
    <col min="7659" max="7659" width="16.7109375" style="2" bestFit="1" customWidth="1"/>
    <col min="7660" max="7661" width="13.5703125" style="2" bestFit="1" customWidth="1"/>
    <col min="7662" max="7662" width="15.5703125" style="2" bestFit="1" customWidth="1"/>
    <col min="7663" max="7664" width="15.5703125" style="2" customWidth="1"/>
    <col min="7665" max="7665" width="9.140625" style="2" customWidth="1"/>
    <col min="7666" max="7666" width="59.5703125" style="2" bestFit="1" customWidth="1"/>
    <col min="7667" max="7667" width="17.85546875" style="2" bestFit="1" customWidth="1"/>
    <col min="7668" max="7670" width="13.5703125" style="2" bestFit="1" customWidth="1"/>
    <col min="7671" max="7671" width="14.5703125" style="2" bestFit="1" customWidth="1"/>
    <col min="7672" max="7672" width="9.140625" style="2" customWidth="1"/>
    <col min="7673" max="7673" width="33.140625" style="2" customWidth="1"/>
    <col min="7674" max="7674" width="16.7109375" style="2" bestFit="1" customWidth="1"/>
    <col min="7675" max="7676" width="15.5703125" style="2" bestFit="1" customWidth="1"/>
    <col min="7677" max="7677" width="16.7109375" style="2" bestFit="1" customWidth="1"/>
    <col min="7678" max="7678" width="12.28515625" style="2" bestFit="1" customWidth="1"/>
    <col min="7679" max="7679" width="52.140625" style="2" customWidth="1"/>
    <col min="7680" max="7682" width="13.42578125" style="2" bestFit="1" customWidth="1"/>
    <col min="7683" max="7683" width="13.42578125" style="2" customWidth="1"/>
    <col min="7684" max="7685" width="12.7109375" style="2" bestFit="1" customWidth="1"/>
    <col min="7686" max="7686" width="15.85546875" style="2" bestFit="1" customWidth="1"/>
    <col min="7687" max="7687" width="9.140625" style="2" customWidth="1"/>
    <col min="7688" max="7688" width="70.140625" style="2" bestFit="1" customWidth="1"/>
    <col min="7689" max="7689" width="15.5703125" style="2" bestFit="1" customWidth="1"/>
    <col min="7690" max="7691" width="16.7109375" style="2" bestFit="1" customWidth="1"/>
    <col min="7692" max="7692" width="9.140625" style="2" customWidth="1"/>
    <col min="7693" max="7693" width="70.140625" style="2" bestFit="1" customWidth="1"/>
    <col min="7694" max="7694" width="13.42578125" style="2" bestFit="1" customWidth="1"/>
    <col min="7695" max="7696" width="13.5703125" style="2" bestFit="1" customWidth="1"/>
    <col min="7697" max="7905" width="9.140625" style="2"/>
    <col min="7906" max="7906" width="44.28515625" style="2" bestFit="1" customWidth="1"/>
    <col min="7907" max="7907" width="18" style="2" bestFit="1" customWidth="1"/>
    <col min="7908" max="7909" width="13.5703125" style="2" bestFit="1" customWidth="1"/>
    <col min="7910" max="7910" width="15.5703125" style="2" bestFit="1" customWidth="1"/>
    <col min="7911" max="7912" width="15.5703125" style="2" customWidth="1"/>
    <col min="7913" max="7913" width="9.140625" style="2" customWidth="1"/>
    <col min="7914" max="7914" width="46.42578125" style="2" bestFit="1" customWidth="1"/>
    <col min="7915" max="7915" width="16.7109375" style="2" bestFit="1" customWidth="1"/>
    <col min="7916" max="7917" width="13.5703125" style="2" bestFit="1" customWidth="1"/>
    <col min="7918" max="7918" width="15.5703125" style="2" bestFit="1" customWidth="1"/>
    <col min="7919" max="7920" width="15.5703125" style="2" customWidth="1"/>
    <col min="7921" max="7921" width="9.140625" style="2" customWidth="1"/>
    <col min="7922" max="7922" width="59.5703125" style="2" bestFit="1" customWidth="1"/>
    <col min="7923" max="7923" width="17.85546875" style="2" bestFit="1" customWidth="1"/>
    <col min="7924" max="7926" width="13.5703125" style="2" bestFit="1" customWidth="1"/>
    <col min="7927" max="7927" width="14.5703125" style="2" bestFit="1" customWidth="1"/>
    <col min="7928" max="7928" width="9.140625" style="2" customWidth="1"/>
    <col min="7929" max="7929" width="33.140625" style="2" customWidth="1"/>
    <col min="7930" max="7930" width="16.7109375" style="2" bestFit="1" customWidth="1"/>
    <col min="7931" max="7932" width="15.5703125" style="2" bestFit="1" customWidth="1"/>
    <col min="7933" max="7933" width="16.7109375" style="2" bestFit="1" customWidth="1"/>
    <col min="7934" max="7934" width="12.28515625" style="2" bestFit="1" customWidth="1"/>
    <col min="7935" max="7935" width="52.140625" style="2" customWidth="1"/>
    <col min="7936" max="7938" width="13.42578125" style="2" bestFit="1" customWidth="1"/>
    <col min="7939" max="7939" width="13.42578125" style="2" customWidth="1"/>
    <col min="7940" max="7941" width="12.7109375" style="2" bestFit="1" customWidth="1"/>
    <col min="7942" max="7942" width="15.85546875" style="2" bestFit="1" customWidth="1"/>
    <col min="7943" max="7943" width="9.140625" style="2" customWidth="1"/>
    <col min="7944" max="7944" width="70.140625" style="2" bestFit="1" customWidth="1"/>
    <col min="7945" max="7945" width="15.5703125" style="2" bestFit="1" customWidth="1"/>
    <col min="7946" max="7947" width="16.7109375" style="2" bestFit="1" customWidth="1"/>
    <col min="7948" max="7948" width="9.140625" style="2" customWidth="1"/>
    <col min="7949" max="7949" width="70.140625" style="2" bestFit="1" customWidth="1"/>
    <col min="7950" max="7950" width="13.42578125" style="2" bestFit="1" customWidth="1"/>
    <col min="7951" max="7952" width="13.5703125" style="2" bestFit="1" customWidth="1"/>
    <col min="7953" max="8161" width="9.140625" style="2"/>
    <col min="8162" max="8162" width="44.28515625" style="2" bestFit="1" customWidth="1"/>
    <col min="8163" max="8163" width="18" style="2" bestFit="1" customWidth="1"/>
    <col min="8164" max="8165" width="13.5703125" style="2" bestFit="1" customWidth="1"/>
    <col min="8166" max="8166" width="15.5703125" style="2" bestFit="1" customWidth="1"/>
    <col min="8167" max="8168" width="15.5703125" style="2" customWidth="1"/>
    <col min="8169" max="8169" width="9.140625" style="2" customWidth="1"/>
    <col min="8170" max="8170" width="46.42578125" style="2" bestFit="1" customWidth="1"/>
    <col min="8171" max="8171" width="16.7109375" style="2" bestFit="1" customWidth="1"/>
    <col min="8172" max="8173" width="13.5703125" style="2" bestFit="1" customWidth="1"/>
    <col min="8174" max="8174" width="15.5703125" style="2" bestFit="1" customWidth="1"/>
    <col min="8175" max="8176" width="15.5703125" style="2" customWidth="1"/>
    <col min="8177" max="8177" width="9.140625" style="2" customWidth="1"/>
    <col min="8178" max="8178" width="59.5703125" style="2" bestFit="1" customWidth="1"/>
    <col min="8179" max="8179" width="17.85546875" style="2" bestFit="1" customWidth="1"/>
    <col min="8180" max="8182" width="13.5703125" style="2" bestFit="1" customWidth="1"/>
    <col min="8183" max="8183" width="14.5703125" style="2" bestFit="1" customWidth="1"/>
    <col min="8184" max="8184" width="9.140625" style="2" customWidth="1"/>
    <col min="8185" max="8185" width="33.140625" style="2" customWidth="1"/>
    <col min="8186" max="8186" width="16.7109375" style="2" bestFit="1" customWidth="1"/>
    <col min="8187" max="8188" width="15.5703125" style="2" bestFit="1" customWidth="1"/>
    <col min="8189" max="8189" width="16.7109375" style="2" bestFit="1" customWidth="1"/>
    <col min="8190" max="8190" width="12.28515625" style="2" bestFit="1" customWidth="1"/>
    <col min="8191" max="8191" width="52.140625" style="2" customWidth="1"/>
    <col min="8192" max="8194" width="13.42578125" style="2" bestFit="1" customWidth="1"/>
    <col min="8195" max="8195" width="13.42578125" style="2" customWidth="1"/>
    <col min="8196" max="8197" width="12.7109375" style="2" bestFit="1" customWidth="1"/>
    <col min="8198" max="8198" width="15.85546875" style="2" bestFit="1" customWidth="1"/>
    <col min="8199" max="8199" width="9.140625" style="2" customWidth="1"/>
    <col min="8200" max="8200" width="70.140625" style="2" bestFit="1" customWidth="1"/>
    <col min="8201" max="8201" width="15.5703125" style="2" bestFit="1" customWidth="1"/>
    <col min="8202" max="8203" width="16.7109375" style="2" bestFit="1" customWidth="1"/>
    <col min="8204" max="8204" width="9.140625" style="2" customWidth="1"/>
    <col min="8205" max="8205" width="70.140625" style="2" bestFit="1" customWidth="1"/>
    <col min="8206" max="8206" width="13.42578125" style="2" bestFit="1" customWidth="1"/>
    <col min="8207" max="8208" width="13.5703125" style="2" bestFit="1" customWidth="1"/>
    <col min="8209" max="8417" width="9.140625" style="2"/>
    <col min="8418" max="8418" width="44.28515625" style="2" bestFit="1" customWidth="1"/>
    <col min="8419" max="8419" width="18" style="2" bestFit="1" customWidth="1"/>
    <col min="8420" max="8421" width="13.5703125" style="2" bestFit="1" customWidth="1"/>
    <col min="8422" max="8422" width="15.5703125" style="2" bestFit="1" customWidth="1"/>
    <col min="8423" max="8424" width="15.5703125" style="2" customWidth="1"/>
    <col min="8425" max="8425" width="9.140625" style="2" customWidth="1"/>
    <col min="8426" max="8426" width="46.42578125" style="2" bestFit="1" customWidth="1"/>
    <col min="8427" max="8427" width="16.7109375" style="2" bestFit="1" customWidth="1"/>
    <col min="8428" max="8429" width="13.5703125" style="2" bestFit="1" customWidth="1"/>
    <col min="8430" max="8430" width="15.5703125" style="2" bestFit="1" customWidth="1"/>
    <col min="8431" max="8432" width="15.5703125" style="2" customWidth="1"/>
    <col min="8433" max="8433" width="9.140625" style="2" customWidth="1"/>
    <col min="8434" max="8434" width="59.5703125" style="2" bestFit="1" customWidth="1"/>
    <col min="8435" max="8435" width="17.85546875" style="2" bestFit="1" customWidth="1"/>
    <col min="8436" max="8438" width="13.5703125" style="2" bestFit="1" customWidth="1"/>
    <col min="8439" max="8439" width="14.5703125" style="2" bestFit="1" customWidth="1"/>
    <col min="8440" max="8440" width="9.140625" style="2" customWidth="1"/>
    <col min="8441" max="8441" width="33.140625" style="2" customWidth="1"/>
    <col min="8442" max="8442" width="16.7109375" style="2" bestFit="1" customWidth="1"/>
    <col min="8443" max="8444" width="15.5703125" style="2" bestFit="1" customWidth="1"/>
    <col min="8445" max="8445" width="16.7109375" style="2" bestFit="1" customWidth="1"/>
    <col min="8446" max="8446" width="12.28515625" style="2" bestFit="1" customWidth="1"/>
    <col min="8447" max="8447" width="52.140625" style="2" customWidth="1"/>
    <col min="8448" max="8450" width="13.42578125" style="2" bestFit="1" customWidth="1"/>
    <col min="8451" max="8451" width="13.42578125" style="2" customWidth="1"/>
    <col min="8452" max="8453" width="12.7109375" style="2" bestFit="1" customWidth="1"/>
    <col min="8454" max="8454" width="15.85546875" style="2" bestFit="1" customWidth="1"/>
    <col min="8455" max="8455" width="9.140625" style="2" customWidth="1"/>
    <col min="8456" max="8456" width="70.140625" style="2" bestFit="1" customWidth="1"/>
    <col min="8457" max="8457" width="15.5703125" style="2" bestFit="1" customWidth="1"/>
    <col min="8458" max="8459" width="16.7109375" style="2" bestFit="1" customWidth="1"/>
    <col min="8460" max="8460" width="9.140625" style="2" customWidth="1"/>
    <col min="8461" max="8461" width="70.140625" style="2" bestFit="1" customWidth="1"/>
    <col min="8462" max="8462" width="13.42578125" style="2" bestFit="1" customWidth="1"/>
    <col min="8463" max="8464" width="13.5703125" style="2" bestFit="1" customWidth="1"/>
    <col min="8465" max="8673" width="9.140625" style="2"/>
    <col min="8674" max="8674" width="44.28515625" style="2" bestFit="1" customWidth="1"/>
    <col min="8675" max="8675" width="18" style="2" bestFit="1" customWidth="1"/>
    <col min="8676" max="8677" width="13.5703125" style="2" bestFit="1" customWidth="1"/>
    <col min="8678" max="8678" width="15.5703125" style="2" bestFit="1" customWidth="1"/>
    <col min="8679" max="8680" width="15.5703125" style="2" customWidth="1"/>
    <col min="8681" max="8681" width="9.140625" style="2" customWidth="1"/>
    <col min="8682" max="8682" width="46.42578125" style="2" bestFit="1" customWidth="1"/>
    <col min="8683" max="8683" width="16.7109375" style="2" bestFit="1" customWidth="1"/>
    <col min="8684" max="8685" width="13.5703125" style="2" bestFit="1" customWidth="1"/>
    <col min="8686" max="8686" width="15.5703125" style="2" bestFit="1" customWidth="1"/>
    <col min="8687" max="8688" width="15.5703125" style="2" customWidth="1"/>
    <col min="8689" max="8689" width="9.140625" style="2" customWidth="1"/>
    <col min="8690" max="8690" width="59.5703125" style="2" bestFit="1" customWidth="1"/>
    <col min="8691" max="8691" width="17.85546875" style="2" bestFit="1" customWidth="1"/>
    <col min="8692" max="8694" width="13.5703125" style="2" bestFit="1" customWidth="1"/>
    <col min="8695" max="8695" width="14.5703125" style="2" bestFit="1" customWidth="1"/>
    <col min="8696" max="8696" width="9.140625" style="2" customWidth="1"/>
    <col min="8697" max="8697" width="33.140625" style="2" customWidth="1"/>
    <col min="8698" max="8698" width="16.7109375" style="2" bestFit="1" customWidth="1"/>
    <col min="8699" max="8700" width="15.5703125" style="2" bestFit="1" customWidth="1"/>
    <col min="8701" max="8701" width="16.7109375" style="2" bestFit="1" customWidth="1"/>
    <col min="8702" max="8702" width="12.28515625" style="2" bestFit="1" customWidth="1"/>
    <col min="8703" max="8703" width="52.140625" style="2" customWidth="1"/>
    <col min="8704" max="8706" width="13.42578125" style="2" bestFit="1" customWidth="1"/>
    <col min="8707" max="8707" width="13.42578125" style="2" customWidth="1"/>
    <col min="8708" max="8709" width="12.7109375" style="2" bestFit="1" customWidth="1"/>
    <col min="8710" max="8710" width="15.85546875" style="2" bestFit="1" customWidth="1"/>
    <col min="8711" max="8711" width="9.140625" style="2" customWidth="1"/>
    <col min="8712" max="8712" width="70.140625" style="2" bestFit="1" customWidth="1"/>
    <col min="8713" max="8713" width="15.5703125" style="2" bestFit="1" customWidth="1"/>
    <col min="8714" max="8715" width="16.7109375" style="2" bestFit="1" customWidth="1"/>
    <col min="8716" max="8716" width="9.140625" style="2" customWidth="1"/>
    <col min="8717" max="8717" width="70.140625" style="2" bestFit="1" customWidth="1"/>
    <col min="8718" max="8718" width="13.42578125" style="2" bestFit="1" customWidth="1"/>
    <col min="8719" max="8720" width="13.5703125" style="2" bestFit="1" customWidth="1"/>
    <col min="8721" max="8929" width="9.140625" style="2"/>
    <col min="8930" max="8930" width="44.28515625" style="2" bestFit="1" customWidth="1"/>
    <col min="8931" max="8931" width="18" style="2" bestFit="1" customWidth="1"/>
    <col min="8932" max="8933" width="13.5703125" style="2" bestFit="1" customWidth="1"/>
    <col min="8934" max="8934" width="15.5703125" style="2" bestFit="1" customWidth="1"/>
    <col min="8935" max="8936" width="15.5703125" style="2" customWidth="1"/>
    <col min="8937" max="8937" width="9.140625" style="2" customWidth="1"/>
    <col min="8938" max="8938" width="46.42578125" style="2" bestFit="1" customWidth="1"/>
    <col min="8939" max="8939" width="16.7109375" style="2" bestFit="1" customWidth="1"/>
    <col min="8940" max="8941" width="13.5703125" style="2" bestFit="1" customWidth="1"/>
    <col min="8942" max="8942" width="15.5703125" style="2" bestFit="1" customWidth="1"/>
    <col min="8943" max="8944" width="15.5703125" style="2" customWidth="1"/>
    <col min="8945" max="8945" width="9.140625" style="2" customWidth="1"/>
    <col min="8946" max="8946" width="59.5703125" style="2" bestFit="1" customWidth="1"/>
    <col min="8947" max="8947" width="17.85546875" style="2" bestFit="1" customWidth="1"/>
    <col min="8948" max="8950" width="13.5703125" style="2" bestFit="1" customWidth="1"/>
    <col min="8951" max="8951" width="14.5703125" style="2" bestFit="1" customWidth="1"/>
    <col min="8952" max="8952" width="9.140625" style="2" customWidth="1"/>
    <col min="8953" max="8953" width="33.140625" style="2" customWidth="1"/>
    <col min="8954" max="8954" width="16.7109375" style="2" bestFit="1" customWidth="1"/>
    <col min="8955" max="8956" width="15.5703125" style="2" bestFit="1" customWidth="1"/>
    <col min="8957" max="8957" width="16.7109375" style="2" bestFit="1" customWidth="1"/>
    <col min="8958" max="8958" width="12.28515625" style="2" bestFit="1" customWidth="1"/>
    <col min="8959" max="8959" width="52.140625" style="2" customWidth="1"/>
    <col min="8960" max="8962" width="13.42578125" style="2" bestFit="1" customWidth="1"/>
    <col min="8963" max="8963" width="13.42578125" style="2" customWidth="1"/>
    <col min="8964" max="8965" width="12.7109375" style="2" bestFit="1" customWidth="1"/>
    <col min="8966" max="8966" width="15.85546875" style="2" bestFit="1" customWidth="1"/>
    <col min="8967" max="8967" width="9.140625" style="2" customWidth="1"/>
    <col min="8968" max="8968" width="70.140625" style="2" bestFit="1" customWidth="1"/>
    <col min="8969" max="8969" width="15.5703125" style="2" bestFit="1" customWidth="1"/>
    <col min="8970" max="8971" width="16.7109375" style="2" bestFit="1" customWidth="1"/>
    <col min="8972" max="8972" width="9.140625" style="2" customWidth="1"/>
    <col min="8973" max="8973" width="70.140625" style="2" bestFit="1" customWidth="1"/>
    <col min="8974" max="8974" width="13.42578125" style="2" bestFit="1" customWidth="1"/>
    <col min="8975" max="8976" width="13.5703125" style="2" bestFit="1" customWidth="1"/>
    <col min="8977" max="9185" width="9.140625" style="2"/>
    <col min="9186" max="9186" width="44.28515625" style="2" bestFit="1" customWidth="1"/>
    <col min="9187" max="9187" width="18" style="2" bestFit="1" customWidth="1"/>
    <col min="9188" max="9189" width="13.5703125" style="2" bestFit="1" customWidth="1"/>
    <col min="9190" max="9190" width="15.5703125" style="2" bestFit="1" customWidth="1"/>
    <col min="9191" max="9192" width="15.5703125" style="2" customWidth="1"/>
    <col min="9193" max="9193" width="9.140625" style="2" customWidth="1"/>
    <col min="9194" max="9194" width="46.42578125" style="2" bestFit="1" customWidth="1"/>
    <col min="9195" max="9195" width="16.7109375" style="2" bestFit="1" customWidth="1"/>
    <col min="9196" max="9197" width="13.5703125" style="2" bestFit="1" customWidth="1"/>
    <col min="9198" max="9198" width="15.5703125" style="2" bestFit="1" customWidth="1"/>
    <col min="9199" max="9200" width="15.5703125" style="2" customWidth="1"/>
    <col min="9201" max="9201" width="9.140625" style="2" customWidth="1"/>
    <col min="9202" max="9202" width="59.5703125" style="2" bestFit="1" customWidth="1"/>
    <col min="9203" max="9203" width="17.85546875" style="2" bestFit="1" customWidth="1"/>
    <col min="9204" max="9206" width="13.5703125" style="2" bestFit="1" customWidth="1"/>
    <col min="9207" max="9207" width="14.5703125" style="2" bestFit="1" customWidth="1"/>
    <col min="9208" max="9208" width="9.140625" style="2" customWidth="1"/>
    <col min="9209" max="9209" width="33.140625" style="2" customWidth="1"/>
    <col min="9210" max="9210" width="16.7109375" style="2" bestFit="1" customWidth="1"/>
    <col min="9211" max="9212" width="15.5703125" style="2" bestFit="1" customWidth="1"/>
    <col min="9213" max="9213" width="16.7109375" style="2" bestFit="1" customWidth="1"/>
    <col min="9214" max="9214" width="12.28515625" style="2" bestFit="1" customWidth="1"/>
    <col min="9215" max="9215" width="52.140625" style="2" customWidth="1"/>
    <col min="9216" max="9218" width="13.42578125" style="2" bestFit="1" customWidth="1"/>
    <col min="9219" max="9219" width="13.42578125" style="2" customWidth="1"/>
    <col min="9220" max="9221" width="12.7109375" style="2" bestFit="1" customWidth="1"/>
    <col min="9222" max="9222" width="15.85546875" style="2" bestFit="1" customWidth="1"/>
    <col min="9223" max="9223" width="9.140625" style="2" customWidth="1"/>
    <col min="9224" max="9224" width="70.140625" style="2" bestFit="1" customWidth="1"/>
    <col min="9225" max="9225" width="15.5703125" style="2" bestFit="1" customWidth="1"/>
    <col min="9226" max="9227" width="16.7109375" style="2" bestFit="1" customWidth="1"/>
    <col min="9228" max="9228" width="9.140625" style="2" customWidth="1"/>
    <col min="9229" max="9229" width="70.140625" style="2" bestFit="1" customWidth="1"/>
    <col min="9230" max="9230" width="13.42578125" style="2" bestFit="1" customWidth="1"/>
    <col min="9231" max="9232" width="13.5703125" style="2" bestFit="1" customWidth="1"/>
    <col min="9233" max="9441" width="9.140625" style="2"/>
    <col min="9442" max="9442" width="44.28515625" style="2" bestFit="1" customWidth="1"/>
    <col min="9443" max="9443" width="18" style="2" bestFit="1" customWidth="1"/>
    <col min="9444" max="9445" width="13.5703125" style="2" bestFit="1" customWidth="1"/>
    <col min="9446" max="9446" width="15.5703125" style="2" bestFit="1" customWidth="1"/>
    <col min="9447" max="9448" width="15.5703125" style="2" customWidth="1"/>
    <col min="9449" max="9449" width="9.140625" style="2" customWidth="1"/>
    <col min="9450" max="9450" width="46.42578125" style="2" bestFit="1" customWidth="1"/>
    <col min="9451" max="9451" width="16.7109375" style="2" bestFit="1" customWidth="1"/>
    <col min="9452" max="9453" width="13.5703125" style="2" bestFit="1" customWidth="1"/>
    <col min="9454" max="9454" width="15.5703125" style="2" bestFit="1" customWidth="1"/>
    <col min="9455" max="9456" width="15.5703125" style="2" customWidth="1"/>
    <col min="9457" max="9457" width="9.140625" style="2" customWidth="1"/>
    <col min="9458" max="9458" width="59.5703125" style="2" bestFit="1" customWidth="1"/>
    <col min="9459" max="9459" width="17.85546875" style="2" bestFit="1" customWidth="1"/>
    <col min="9460" max="9462" width="13.5703125" style="2" bestFit="1" customWidth="1"/>
    <col min="9463" max="9463" width="14.5703125" style="2" bestFit="1" customWidth="1"/>
    <col min="9464" max="9464" width="9.140625" style="2" customWidth="1"/>
    <col min="9465" max="9465" width="33.140625" style="2" customWidth="1"/>
    <col min="9466" max="9466" width="16.7109375" style="2" bestFit="1" customWidth="1"/>
    <col min="9467" max="9468" width="15.5703125" style="2" bestFit="1" customWidth="1"/>
    <col min="9469" max="9469" width="16.7109375" style="2" bestFit="1" customWidth="1"/>
    <col min="9470" max="9470" width="12.28515625" style="2" bestFit="1" customWidth="1"/>
    <col min="9471" max="9471" width="52.140625" style="2" customWidth="1"/>
    <col min="9472" max="9474" width="13.42578125" style="2" bestFit="1" customWidth="1"/>
    <col min="9475" max="9475" width="13.42578125" style="2" customWidth="1"/>
    <col min="9476" max="9477" width="12.7109375" style="2" bestFit="1" customWidth="1"/>
    <col min="9478" max="9478" width="15.85546875" style="2" bestFit="1" customWidth="1"/>
    <col min="9479" max="9479" width="9.140625" style="2" customWidth="1"/>
    <col min="9480" max="9480" width="70.140625" style="2" bestFit="1" customWidth="1"/>
    <col min="9481" max="9481" width="15.5703125" style="2" bestFit="1" customWidth="1"/>
    <col min="9482" max="9483" width="16.7109375" style="2" bestFit="1" customWidth="1"/>
    <col min="9484" max="9484" width="9.140625" style="2" customWidth="1"/>
    <col min="9485" max="9485" width="70.140625" style="2" bestFit="1" customWidth="1"/>
    <col min="9486" max="9486" width="13.42578125" style="2" bestFit="1" customWidth="1"/>
    <col min="9487" max="9488" width="13.5703125" style="2" bestFit="1" customWidth="1"/>
    <col min="9489" max="9697" width="9.140625" style="2"/>
    <col min="9698" max="9698" width="44.28515625" style="2" bestFit="1" customWidth="1"/>
    <col min="9699" max="9699" width="18" style="2" bestFit="1" customWidth="1"/>
    <col min="9700" max="9701" width="13.5703125" style="2" bestFit="1" customWidth="1"/>
    <col min="9702" max="9702" width="15.5703125" style="2" bestFit="1" customWidth="1"/>
    <col min="9703" max="9704" width="15.5703125" style="2" customWidth="1"/>
    <col min="9705" max="9705" width="9.140625" style="2" customWidth="1"/>
    <col min="9706" max="9706" width="46.42578125" style="2" bestFit="1" customWidth="1"/>
    <col min="9707" max="9707" width="16.7109375" style="2" bestFit="1" customWidth="1"/>
    <col min="9708" max="9709" width="13.5703125" style="2" bestFit="1" customWidth="1"/>
    <col min="9710" max="9710" width="15.5703125" style="2" bestFit="1" customWidth="1"/>
    <col min="9711" max="9712" width="15.5703125" style="2" customWidth="1"/>
    <col min="9713" max="9713" width="9.140625" style="2" customWidth="1"/>
    <col min="9714" max="9714" width="59.5703125" style="2" bestFit="1" customWidth="1"/>
    <col min="9715" max="9715" width="17.85546875" style="2" bestFit="1" customWidth="1"/>
    <col min="9716" max="9718" width="13.5703125" style="2" bestFit="1" customWidth="1"/>
    <col min="9719" max="9719" width="14.5703125" style="2" bestFit="1" customWidth="1"/>
    <col min="9720" max="9720" width="9.140625" style="2" customWidth="1"/>
    <col min="9721" max="9721" width="33.140625" style="2" customWidth="1"/>
    <col min="9722" max="9722" width="16.7109375" style="2" bestFit="1" customWidth="1"/>
    <col min="9723" max="9724" width="15.5703125" style="2" bestFit="1" customWidth="1"/>
    <col min="9725" max="9725" width="16.7109375" style="2" bestFit="1" customWidth="1"/>
    <col min="9726" max="9726" width="12.28515625" style="2" bestFit="1" customWidth="1"/>
    <col min="9727" max="9727" width="52.140625" style="2" customWidth="1"/>
    <col min="9728" max="9730" width="13.42578125" style="2" bestFit="1" customWidth="1"/>
    <col min="9731" max="9731" width="13.42578125" style="2" customWidth="1"/>
    <col min="9732" max="9733" width="12.7109375" style="2" bestFit="1" customWidth="1"/>
    <col min="9734" max="9734" width="15.85546875" style="2" bestFit="1" customWidth="1"/>
    <col min="9735" max="9735" width="9.140625" style="2" customWidth="1"/>
    <col min="9736" max="9736" width="70.140625" style="2" bestFit="1" customWidth="1"/>
    <col min="9737" max="9737" width="15.5703125" style="2" bestFit="1" customWidth="1"/>
    <col min="9738" max="9739" width="16.7109375" style="2" bestFit="1" customWidth="1"/>
    <col min="9740" max="9740" width="9.140625" style="2" customWidth="1"/>
    <col min="9741" max="9741" width="70.140625" style="2" bestFit="1" customWidth="1"/>
    <col min="9742" max="9742" width="13.42578125" style="2" bestFit="1" customWidth="1"/>
    <col min="9743" max="9744" width="13.5703125" style="2" bestFit="1" customWidth="1"/>
    <col min="9745" max="9953" width="9.140625" style="2"/>
    <col min="9954" max="9954" width="44.28515625" style="2" bestFit="1" customWidth="1"/>
    <col min="9955" max="9955" width="18" style="2" bestFit="1" customWidth="1"/>
    <col min="9956" max="9957" width="13.5703125" style="2" bestFit="1" customWidth="1"/>
    <col min="9958" max="9958" width="15.5703125" style="2" bestFit="1" customWidth="1"/>
    <col min="9959" max="9960" width="15.5703125" style="2" customWidth="1"/>
    <col min="9961" max="9961" width="9.140625" style="2" customWidth="1"/>
    <col min="9962" max="9962" width="46.42578125" style="2" bestFit="1" customWidth="1"/>
    <col min="9963" max="9963" width="16.7109375" style="2" bestFit="1" customWidth="1"/>
    <col min="9964" max="9965" width="13.5703125" style="2" bestFit="1" customWidth="1"/>
    <col min="9966" max="9966" width="15.5703125" style="2" bestFit="1" customWidth="1"/>
    <col min="9967" max="9968" width="15.5703125" style="2" customWidth="1"/>
    <col min="9969" max="9969" width="9.140625" style="2" customWidth="1"/>
    <col min="9970" max="9970" width="59.5703125" style="2" bestFit="1" customWidth="1"/>
    <col min="9971" max="9971" width="17.85546875" style="2" bestFit="1" customWidth="1"/>
    <col min="9972" max="9974" width="13.5703125" style="2" bestFit="1" customWidth="1"/>
    <col min="9975" max="9975" width="14.5703125" style="2" bestFit="1" customWidth="1"/>
    <col min="9976" max="9976" width="9.140625" style="2" customWidth="1"/>
    <col min="9977" max="9977" width="33.140625" style="2" customWidth="1"/>
    <col min="9978" max="9978" width="16.7109375" style="2" bestFit="1" customWidth="1"/>
    <col min="9979" max="9980" width="15.5703125" style="2" bestFit="1" customWidth="1"/>
    <col min="9981" max="9981" width="16.7109375" style="2" bestFit="1" customWidth="1"/>
    <col min="9982" max="9982" width="12.28515625" style="2" bestFit="1" customWidth="1"/>
    <col min="9983" max="9983" width="52.140625" style="2" customWidth="1"/>
    <col min="9984" max="9986" width="13.42578125" style="2" bestFit="1" customWidth="1"/>
    <col min="9987" max="9987" width="13.42578125" style="2" customWidth="1"/>
    <col min="9988" max="9989" width="12.7109375" style="2" bestFit="1" customWidth="1"/>
    <col min="9990" max="9990" width="15.85546875" style="2" bestFit="1" customWidth="1"/>
    <col min="9991" max="9991" width="9.140625" style="2" customWidth="1"/>
    <col min="9992" max="9992" width="70.140625" style="2" bestFit="1" customWidth="1"/>
    <col min="9993" max="9993" width="15.5703125" style="2" bestFit="1" customWidth="1"/>
    <col min="9994" max="9995" width="16.7109375" style="2" bestFit="1" customWidth="1"/>
    <col min="9996" max="9996" width="9.140625" style="2" customWidth="1"/>
    <col min="9997" max="9997" width="70.140625" style="2" bestFit="1" customWidth="1"/>
    <col min="9998" max="9998" width="13.42578125" style="2" bestFit="1" customWidth="1"/>
    <col min="9999" max="10000" width="13.5703125" style="2" bestFit="1" customWidth="1"/>
    <col min="10001" max="10209" width="9.140625" style="2"/>
    <col min="10210" max="10210" width="44.28515625" style="2" bestFit="1" customWidth="1"/>
    <col min="10211" max="10211" width="18" style="2" bestFit="1" customWidth="1"/>
    <col min="10212" max="10213" width="13.5703125" style="2" bestFit="1" customWidth="1"/>
    <col min="10214" max="10214" width="15.5703125" style="2" bestFit="1" customWidth="1"/>
    <col min="10215" max="10216" width="15.5703125" style="2" customWidth="1"/>
    <col min="10217" max="10217" width="9.140625" style="2" customWidth="1"/>
    <col min="10218" max="10218" width="46.42578125" style="2" bestFit="1" customWidth="1"/>
    <col min="10219" max="10219" width="16.7109375" style="2" bestFit="1" customWidth="1"/>
    <col min="10220" max="10221" width="13.5703125" style="2" bestFit="1" customWidth="1"/>
    <col min="10222" max="10222" width="15.5703125" style="2" bestFit="1" customWidth="1"/>
    <col min="10223" max="10224" width="15.5703125" style="2" customWidth="1"/>
    <col min="10225" max="10225" width="9.140625" style="2" customWidth="1"/>
    <col min="10226" max="10226" width="59.5703125" style="2" bestFit="1" customWidth="1"/>
    <col min="10227" max="10227" width="17.85546875" style="2" bestFit="1" customWidth="1"/>
    <col min="10228" max="10230" width="13.5703125" style="2" bestFit="1" customWidth="1"/>
    <col min="10231" max="10231" width="14.5703125" style="2" bestFit="1" customWidth="1"/>
    <col min="10232" max="10232" width="9.140625" style="2" customWidth="1"/>
    <col min="10233" max="10233" width="33.140625" style="2" customWidth="1"/>
    <col min="10234" max="10234" width="16.7109375" style="2" bestFit="1" customWidth="1"/>
    <col min="10235" max="10236" width="15.5703125" style="2" bestFit="1" customWidth="1"/>
    <col min="10237" max="10237" width="16.7109375" style="2" bestFit="1" customWidth="1"/>
    <col min="10238" max="10238" width="12.28515625" style="2" bestFit="1" customWidth="1"/>
    <col min="10239" max="10239" width="52.140625" style="2" customWidth="1"/>
    <col min="10240" max="10242" width="13.42578125" style="2" bestFit="1" customWidth="1"/>
    <col min="10243" max="10243" width="13.42578125" style="2" customWidth="1"/>
    <col min="10244" max="10245" width="12.7109375" style="2" bestFit="1" customWidth="1"/>
    <col min="10246" max="10246" width="15.85546875" style="2" bestFit="1" customWidth="1"/>
    <col min="10247" max="10247" width="9.140625" style="2" customWidth="1"/>
    <col min="10248" max="10248" width="70.140625" style="2" bestFit="1" customWidth="1"/>
    <col min="10249" max="10249" width="15.5703125" style="2" bestFit="1" customWidth="1"/>
    <col min="10250" max="10251" width="16.7109375" style="2" bestFit="1" customWidth="1"/>
    <col min="10252" max="10252" width="9.140625" style="2" customWidth="1"/>
    <col min="10253" max="10253" width="70.140625" style="2" bestFit="1" customWidth="1"/>
    <col min="10254" max="10254" width="13.42578125" style="2" bestFit="1" customWidth="1"/>
    <col min="10255" max="10256" width="13.5703125" style="2" bestFit="1" customWidth="1"/>
    <col min="10257" max="10465" width="9.140625" style="2"/>
    <col min="10466" max="10466" width="44.28515625" style="2" bestFit="1" customWidth="1"/>
    <col min="10467" max="10467" width="18" style="2" bestFit="1" customWidth="1"/>
    <col min="10468" max="10469" width="13.5703125" style="2" bestFit="1" customWidth="1"/>
    <col min="10470" max="10470" width="15.5703125" style="2" bestFit="1" customWidth="1"/>
    <col min="10471" max="10472" width="15.5703125" style="2" customWidth="1"/>
    <col min="10473" max="10473" width="9.140625" style="2" customWidth="1"/>
    <col min="10474" max="10474" width="46.42578125" style="2" bestFit="1" customWidth="1"/>
    <col min="10475" max="10475" width="16.7109375" style="2" bestFit="1" customWidth="1"/>
    <col min="10476" max="10477" width="13.5703125" style="2" bestFit="1" customWidth="1"/>
    <col min="10478" max="10478" width="15.5703125" style="2" bestFit="1" customWidth="1"/>
    <col min="10479" max="10480" width="15.5703125" style="2" customWidth="1"/>
    <col min="10481" max="10481" width="9.140625" style="2" customWidth="1"/>
    <col min="10482" max="10482" width="59.5703125" style="2" bestFit="1" customWidth="1"/>
    <col min="10483" max="10483" width="17.85546875" style="2" bestFit="1" customWidth="1"/>
    <col min="10484" max="10486" width="13.5703125" style="2" bestFit="1" customWidth="1"/>
    <col min="10487" max="10487" width="14.5703125" style="2" bestFit="1" customWidth="1"/>
    <col min="10488" max="10488" width="9.140625" style="2" customWidth="1"/>
    <col min="10489" max="10489" width="33.140625" style="2" customWidth="1"/>
    <col min="10490" max="10490" width="16.7109375" style="2" bestFit="1" customWidth="1"/>
    <col min="10491" max="10492" width="15.5703125" style="2" bestFit="1" customWidth="1"/>
    <col min="10493" max="10493" width="16.7109375" style="2" bestFit="1" customWidth="1"/>
    <col min="10494" max="10494" width="12.28515625" style="2" bestFit="1" customWidth="1"/>
    <col min="10495" max="10495" width="52.140625" style="2" customWidth="1"/>
    <col min="10496" max="10498" width="13.42578125" style="2" bestFit="1" customWidth="1"/>
    <col min="10499" max="10499" width="13.42578125" style="2" customWidth="1"/>
    <col min="10500" max="10501" width="12.7109375" style="2" bestFit="1" customWidth="1"/>
    <col min="10502" max="10502" width="15.85546875" style="2" bestFit="1" customWidth="1"/>
    <col min="10503" max="10503" width="9.140625" style="2" customWidth="1"/>
    <col min="10504" max="10504" width="70.140625" style="2" bestFit="1" customWidth="1"/>
    <col min="10505" max="10505" width="15.5703125" style="2" bestFit="1" customWidth="1"/>
    <col min="10506" max="10507" width="16.7109375" style="2" bestFit="1" customWidth="1"/>
    <col min="10508" max="10508" width="9.140625" style="2" customWidth="1"/>
    <col min="10509" max="10509" width="70.140625" style="2" bestFit="1" customWidth="1"/>
    <col min="10510" max="10510" width="13.42578125" style="2" bestFit="1" customWidth="1"/>
    <col min="10511" max="10512" width="13.5703125" style="2" bestFit="1" customWidth="1"/>
    <col min="10513" max="10721" width="9.140625" style="2"/>
    <col min="10722" max="10722" width="44.28515625" style="2" bestFit="1" customWidth="1"/>
    <col min="10723" max="10723" width="18" style="2" bestFit="1" customWidth="1"/>
    <col min="10724" max="10725" width="13.5703125" style="2" bestFit="1" customWidth="1"/>
    <col min="10726" max="10726" width="15.5703125" style="2" bestFit="1" customWidth="1"/>
    <col min="10727" max="10728" width="15.5703125" style="2" customWidth="1"/>
    <col min="10729" max="10729" width="9.140625" style="2" customWidth="1"/>
    <col min="10730" max="10730" width="46.42578125" style="2" bestFit="1" customWidth="1"/>
    <col min="10731" max="10731" width="16.7109375" style="2" bestFit="1" customWidth="1"/>
    <col min="10732" max="10733" width="13.5703125" style="2" bestFit="1" customWidth="1"/>
    <col min="10734" max="10734" width="15.5703125" style="2" bestFit="1" customWidth="1"/>
    <col min="10735" max="10736" width="15.5703125" style="2" customWidth="1"/>
    <col min="10737" max="10737" width="9.140625" style="2" customWidth="1"/>
    <col min="10738" max="10738" width="59.5703125" style="2" bestFit="1" customWidth="1"/>
    <col min="10739" max="10739" width="17.85546875" style="2" bestFit="1" customWidth="1"/>
    <col min="10740" max="10742" width="13.5703125" style="2" bestFit="1" customWidth="1"/>
    <col min="10743" max="10743" width="14.5703125" style="2" bestFit="1" customWidth="1"/>
    <col min="10744" max="10744" width="9.140625" style="2" customWidth="1"/>
    <col min="10745" max="10745" width="33.140625" style="2" customWidth="1"/>
    <col min="10746" max="10746" width="16.7109375" style="2" bestFit="1" customWidth="1"/>
    <col min="10747" max="10748" width="15.5703125" style="2" bestFit="1" customWidth="1"/>
    <col min="10749" max="10749" width="16.7109375" style="2" bestFit="1" customWidth="1"/>
    <col min="10750" max="10750" width="12.28515625" style="2" bestFit="1" customWidth="1"/>
    <col min="10751" max="10751" width="52.140625" style="2" customWidth="1"/>
    <col min="10752" max="10754" width="13.42578125" style="2" bestFit="1" customWidth="1"/>
    <col min="10755" max="10755" width="13.42578125" style="2" customWidth="1"/>
    <col min="10756" max="10757" width="12.7109375" style="2" bestFit="1" customWidth="1"/>
    <col min="10758" max="10758" width="15.85546875" style="2" bestFit="1" customWidth="1"/>
    <col min="10759" max="10759" width="9.140625" style="2" customWidth="1"/>
    <col min="10760" max="10760" width="70.140625" style="2" bestFit="1" customWidth="1"/>
    <col min="10761" max="10761" width="15.5703125" style="2" bestFit="1" customWidth="1"/>
    <col min="10762" max="10763" width="16.7109375" style="2" bestFit="1" customWidth="1"/>
    <col min="10764" max="10764" width="9.140625" style="2" customWidth="1"/>
    <col min="10765" max="10765" width="70.140625" style="2" bestFit="1" customWidth="1"/>
    <col min="10766" max="10766" width="13.42578125" style="2" bestFit="1" customWidth="1"/>
    <col min="10767" max="10768" width="13.5703125" style="2" bestFit="1" customWidth="1"/>
    <col min="10769" max="10977" width="9.140625" style="2"/>
    <col min="10978" max="10978" width="44.28515625" style="2" bestFit="1" customWidth="1"/>
    <col min="10979" max="10979" width="18" style="2" bestFit="1" customWidth="1"/>
    <col min="10980" max="10981" width="13.5703125" style="2" bestFit="1" customWidth="1"/>
    <col min="10982" max="10982" width="15.5703125" style="2" bestFit="1" customWidth="1"/>
    <col min="10983" max="10984" width="15.5703125" style="2" customWidth="1"/>
    <col min="10985" max="10985" width="9.140625" style="2" customWidth="1"/>
    <col min="10986" max="10986" width="46.42578125" style="2" bestFit="1" customWidth="1"/>
    <col min="10987" max="10987" width="16.7109375" style="2" bestFit="1" customWidth="1"/>
    <col min="10988" max="10989" width="13.5703125" style="2" bestFit="1" customWidth="1"/>
    <col min="10990" max="10990" width="15.5703125" style="2" bestFit="1" customWidth="1"/>
    <col min="10991" max="10992" width="15.5703125" style="2" customWidth="1"/>
    <col min="10993" max="10993" width="9.140625" style="2" customWidth="1"/>
    <col min="10994" max="10994" width="59.5703125" style="2" bestFit="1" customWidth="1"/>
    <col min="10995" max="10995" width="17.85546875" style="2" bestFit="1" customWidth="1"/>
    <col min="10996" max="10998" width="13.5703125" style="2" bestFit="1" customWidth="1"/>
    <col min="10999" max="10999" width="14.5703125" style="2" bestFit="1" customWidth="1"/>
    <col min="11000" max="11000" width="9.140625" style="2" customWidth="1"/>
    <col min="11001" max="11001" width="33.140625" style="2" customWidth="1"/>
    <col min="11002" max="11002" width="16.7109375" style="2" bestFit="1" customWidth="1"/>
    <col min="11003" max="11004" width="15.5703125" style="2" bestFit="1" customWidth="1"/>
    <col min="11005" max="11005" width="16.7109375" style="2" bestFit="1" customWidth="1"/>
    <col min="11006" max="11006" width="12.28515625" style="2" bestFit="1" customWidth="1"/>
    <col min="11007" max="11007" width="52.140625" style="2" customWidth="1"/>
    <col min="11008" max="11010" width="13.42578125" style="2" bestFit="1" customWidth="1"/>
    <col min="11011" max="11011" width="13.42578125" style="2" customWidth="1"/>
    <col min="11012" max="11013" width="12.7109375" style="2" bestFit="1" customWidth="1"/>
    <col min="11014" max="11014" width="15.85546875" style="2" bestFit="1" customWidth="1"/>
    <col min="11015" max="11015" width="9.140625" style="2" customWidth="1"/>
    <col min="11016" max="11016" width="70.140625" style="2" bestFit="1" customWidth="1"/>
    <col min="11017" max="11017" width="15.5703125" style="2" bestFit="1" customWidth="1"/>
    <col min="11018" max="11019" width="16.7109375" style="2" bestFit="1" customWidth="1"/>
    <col min="11020" max="11020" width="9.140625" style="2" customWidth="1"/>
    <col min="11021" max="11021" width="70.140625" style="2" bestFit="1" customWidth="1"/>
    <col min="11022" max="11022" width="13.42578125" style="2" bestFit="1" customWidth="1"/>
    <col min="11023" max="11024" width="13.5703125" style="2" bestFit="1" customWidth="1"/>
    <col min="11025" max="11233" width="9.140625" style="2"/>
    <col min="11234" max="11234" width="44.28515625" style="2" bestFit="1" customWidth="1"/>
    <col min="11235" max="11235" width="18" style="2" bestFit="1" customWidth="1"/>
    <col min="11236" max="11237" width="13.5703125" style="2" bestFit="1" customWidth="1"/>
    <col min="11238" max="11238" width="15.5703125" style="2" bestFit="1" customWidth="1"/>
    <col min="11239" max="11240" width="15.5703125" style="2" customWidth="1"/>
    <col min="11241" max="11241" width="9.140625" style="2" customWidth="1"/>
    <col min="11242" max="11242" width="46.42578125" style="2" bestFit="1" customWidth="1"/>
    <col min="11243" max="11243" width="16.7109375" style="2" bestFit="1" customWidth="1"/>
    <col min="11244" max="11245" width="13.5703125" style="2" bestFit="1" customWidth="1"/>
    <col min="11246" max="11246" width="15.5703125" style="2" bestFit="1" customWidth="1"/>
    <col min="11247" max="11248" width="15.5703125" style="2" customWidth="1"/>
    <col min="11249" max="11249" width="9.140625" style="2" customWidth="1"/>
    <col min="11250" max="11250" width="59.5703125" style="2" bestFit="1" customWidth="1"/>
    <col min="11251" max="11251" width="17.85546875" style="2" bestFit="1" customWidth="1"/>
    <col min="11252" max="11254" width="13.5703125" style="2" bestFit="1" customWidth="1"/>
    <col min="11255" max="11255" width="14.5703125" style="2" bestFit="1" customWidth="1"/>
    <col min="11256" max="11256" width="9.140625" style="2" customWidth="1"/>
    <col min="11257" max="11257" width="33.140625" style="2" customWidth="1"/>
    <col min="11258" max="11258" width="16.7109375" style="2" bestFit="1" customWidth="1"/>
    <col min="11259" max="11260" width="15.5703125" style="2" bestFit="1" customWidth="1"/>
    <col min="11261" max="11261" width="16.7109375" style="2" bestFit="1" customWidth="1"/>
    <col min="11262" max="11262" width="12.28515625" style="2" bestFit="1" customWidth="1"/>
    <col min="11263" max="11263" width="52.140625" style="2" customWidth="1"/>
    <col min="11264" max="11266" width="13.42578125" style="2" bestFit="1" customWidth="1"/>
    <col min="11267" max="11267" width="13.42578125" style="2" customWidth="1"/>
    <col min="11268" max="11269" width="12.7109375" style="2" bestFit="1" customWidth="1"/>
    <col min="11270" max="11270" width="15.85546875" style="2" bestFit="1" customWidth="1"/>
    <col min="11271" max="11271" width="9.140625" style="2" customWidth="1"/>
    <col min="11272" max="11272" width="70.140625" style="2" bestFit="1" customWidth="1"/>
    <col min="11273" max="11273" width="15.5703125" style="2" bestFit="1" customWidth="1"/>
    <col min="11274" max="11275" width="16.7109375" style="2" bestFit="1" customWidth="1"/>
    <col min="11276" max="11276" width="9.140625" style="2" customWidth="1"/>
    <col min="11277" max="11277" width="70.140625" style="2" bestFit="1" customWidth="1"/>
    <col min="11278" max="11278" width="13.42578125" style="2" bestFit="1" customWidth="1"/>
    <col min="11279" max="11280" width="13.5703125" style="2" bestFit="1" customWidth="1"/>
    <col min="11281" max="11489" width="9.140625" style="2"/>
    <col min="11490" max="11490" width="44.28515625" style="2" bestFit="1" customWidth="1"/>
    <col min="11491" max="11491" width="18" style="2" bestFit="1" customWidth="1"/>
    <col min="11492" max="11493" width="13.5703125" style="2" bestFit="1" customWidth="1"/>
    <col min="11494" max="11494" width="15.5703125" style="2" bestFit="1" customWidth="1"/>
    <col min="11495" max="11496" width="15.5703125" style="2" customWidth="1"/>
    <col min="11497" max="11497" width="9.140625" style="2" customWidth="1"/>
    <col min="11498" max="11498" width="46.42578125" style="2" bestFit="1" customWidth="1"/>
    <col min="11499" max="11499" width="16.7109375" style="2" bestFit="1" customWidth="1"/>
    <col min="11500" max="11501" width="13.5703125" style="2" bestFit="1" customWidth="1"/>
    <col min="11502" max="11502" width="15.5703125" style="2" bestFit="1" customWidth="1"/>
    <col min="11503" max="11504" width="15.5703125" style="2" customWidth="1"/>
    <col min="11505" max="11505" width="9.140625" style="2" customWidth="1"/>
    <col min="11506" max="11506" width="59.5703125" style="2" bestFit="1" customWidth="1"/>
    <col min="11507" max="11507" width="17.85546875" style="2" bestFit="1" customWidth="1"/>
    <col min="11508" max="11510" width="13.5703125" style="2" bestFit="1" customWidth="1"/>
    <col min="11511" max="11511" width="14.5703125" style="2" bestFit="1" customWidth="1"/>
    <col min="11512" max="11512" width="9.140625" style="2" customWidth="1"/>
    <col min="11513" max="11513" width="33.140625" style="2" customWidth="1"/>
    <col min="11514" max="11514" width="16.7109375" style="2" bestFit="1" customWidth="1"/>
    <col min="11515" max="11516" width="15.5703125" style="2" bestFit="1" customWidth="1"/>
    <col min="11517" max="11517" width="16.7109375" style="2" bestFit="1" customWidth="1"/>
    <col min="11518" max="11518" width="12.28515625" style="2" bestFit="1" customWidth="1"/>
    <col min="11519" max="11519" width="52.140625" style="2" customWidth="1"/>
    <col min="11520" max="11522" width="13.42578125" style="2" bestFit="1" customWidth="1"/>
    <col min="11523" max="11523" width="13.42578125" style="2" customWidth="1"/>
    <col min="11524" max="11525" width="12.7109375" style="2" bestFit="1" customWidth="1"/>
    <col min="11526" max="11526" width="15.85546875" style="2" bestFit="1" customWidth="1"/>
    <col min="11527" max="11527" width="9.140625" style="2" customWidth="1"/>
    <col min="11528" max="11528" width="70.140625" style="2" bestFit="1" customWidth="1"/>
    <col min="11529" max="11529" width="15.5703125" style="2" bestFit="1" customWidth="1"/>
    <col min="11530" max="11531" width="16.7109375" style="2" bestFit="1" customWidth="1"/>
    <col min="11532" max="11532" width="9.140625" style="2" customWidth="1"/>
    <col min="11533" max="11533" width="70.140625" style="2" bestFit="1" customWidth="1"/>
    <col min="11534" max="11534" width="13.42578125" style="2" bestFit="1" customWidth="1"/>
    <col min="11535" max="11536" width="13.5703125" style="2" bestFit="1" customWidth="1"/>
    <col min="11537" max="11745" width="9.140625" style="2"/>
    <col min="11746" max="11746" width="44.28515625" style="2" bestFit="1" customWidth="1"/>
    <col min="11747" max="11747" width="18" style="2" bestFit="1" customWidth="1"/>
    <col min="11748" max="11749" width="13.5703125" style="2" bestFit="1" customWidth="1"/>
    <col min="11750" max="11750" width="15.5703125" style="2" bestFit="1" customWidth="1"/>
    <col min="11751" max="11752" width="15.5703125" style="2" customWidth="1"/>
    <col min="11753" max="11753" width="9.140625" style="2" customWidth="1"/>
    <col min="11754" max="11754" width="46.42578125" style="2" bestFit="1" customWidth="1"/>
    <col min="11755" max="11755" width="16.7109375" style="2" bestFit="1" customWidth="1"/>
    <col min="11756" max="11757" width="13.5703125" style="2" bestFit="1" customWidth="1"/>
    <col min="11758" max="11758" width="15.5703125" style="2" bestFit="1" customWidth="1"/>
    <col min="11759" max="11760" width="15.5703125" style="2" customWidth="1"/>
    <col min="11761" max="11761" width="9.140625" style="2" customWidth="1"/>
    <col min="11762" max="11762" width="59.5703125" style="2" bestFit="1" customWidth="1"/>
    <col min="11763" max="11763" width="17.85546875" style="2" bestFit="1" customWidth="1"/>
    <col min="11764" max="11766" width="13.5703125" style="2" bestFit="1" customWidth="1"/>
    <col min="11767" max="11767" width="14.5703125" style="2" bestFit="1" customWidth="1"/>
    <col min="11768" max="11768" width="9.140625" style="2" customWidth="1"/>
    <col min="11769" max="11769" width="33.140625" style="2" customWidth="1"/>
    <col min="11770" max="11770" width="16.7109375" style="2" bestFit="1" customWidth="1"/>
    <col min="11771" max="11772" width="15.5703125" style="2" bestFit="1" customWidth="1"/>
    <col min="11773" max="11773" width="16.7109375" style="2" bestFit="1" customWidth="1"/>
    <col min="11774" max="11774" width="12.28515625" style="2" bestFit="1" customWidth="1"/>
    <col min="11775" max="11775" width="52.140625" style="2" customWidth="1"/>
    <col min="11776" max="11778" width="13.42578125" style="2" bestFit="1" customWidth="1"/>
    <col min="11779" max="11779" width="13.42578125" style="2" customWidth="1"/>
    <col min="11780" max="11781" width="12.7109375" style="2" bestFit="1" customWidth="1"/>
    <col min="11782" max="11782" width="15.85546875" style="2" bestFit="1" customWidth="1"/>
    <col min="11783" max="11783" width="9.140625" style="2" customWidth="1"/>
    <col min="11784" max="11784" width="70.140625" style="2" bestFit="1" customWidth="1"/>
    <col min="11785" max="11785" width="15.5703125" style="2" bestFit="1" customWidth="1"/>
    <col min="11786" max="11787" width="16.7109375" style="2" bestFit="1" customWidth="1"/>
    <col min="11788" max="11788" width="9.140625" style="2" customWidth="1"/>
    <col min="11789" max="11789" width="70.140625" style="2" bestFit="1" customWidth="1"/>
    <col min="11790" max="11790" width="13.42578125" style="2" bestFit="1" customWidth="1"/>
    <col min="11791" max="11792" width="13.5703125" style="2" bestFit="1" customWidth="1"/>
    <col min="11793" max="12001" width="9.140625" style="2"/>
    <col min="12002" max="12002" width="44.28515625" style="2" bestFit="1" customWidth="1"/>
    <col min="12003" max="12003" width="18" style="2" bestFit="1" customWidth="1"/>
    <col min="12004" max="12005" width="13.5703125" style="2" bestFit="1" customWidth="1"/>
    <col min="12006" max="12006" width="15.5703125" style="2" bestFit="1" customWidth="1"/>
    <col min="12007" max="12008" width="15.5703125" style="2" customWidth="1"/>
    <col min="12009" max="12009" width="9.140625" style="2" customWidth="1"/>
    <col min="12010" max="12010" width="46.42578125" style="2" bestFit="1" customWidth="1"/>
    <col min="12011" max="12011" width="16.7109375" style="2" bestFit="1" customWidth="1"/>
    <col min="12012" max="12013" width="13.5703125" style="2" bestFit="1" customWidth="1"/>
    <col min="12014" max="12014" width="15.5703125" style="2" bestFit="1" customWidth="1"/>
    <col min="12015" max="12016" width="15.5703125" style="2" customWidth="1"/>
    <col min="12017" max="12017" width="9.140625" style="2" customWidth="1"/>
    <col min="12018" max="12018" width="59.5703125" style="2" bestFit="1" customWidth="1"/>
    <col min="12019" max="12019" width="17.85546875" style="2" bestFit="1" customWidth="1"/>
    <col min="12020" max="12022" width="13.5703125" style="2" bestFit="1" customWidth="1"/>
    <col min="12023" max="12023" width="14.5703125" style="2" bestFit="1" customWidth="1"/>
    <col min="12024" max="12024" width="9.140625" style="2" customWidth="1"/>
    <col min="12025" max="12025" width="33.140625" style="2" customWidth="1"/>
    <col min="12026" max="12026" width="16.7109375" style="2" bestFit="1" customWidth="1"/>
    <col min="12027" max="12028" width="15.5703125" style="2" bestFit="1" customWidth="1"/>
    <col min="12029" max="12029" width="16.7109375" style="2" bestFit="1" customWidth="1"/>
    <col min="12030" max="12030" width="12.28515625" style="2" bestFit="1" customWidth="1"/>
    <col min="12031" max="12031" width="52.140625" style="2" customWidth="1"/>
    <col min="12032" max="12034" width="13.42578125" style="2" bestFit="1" customWidth="1"/>
    <col min="12035" max="12035" width="13.42578125" style="2" customWidth="1"/>
    <col min="12036" max="12037" width="12.7109375" style="2" bestFit="1" customWidth="1"/>
    <col min="12038" max="12038" width="15.85546875" style="2" bestFit="1" customWidth="1"/>
    <col min="12039" max="12039" width="9.140625" style="2" customWidth="1"/>
    <col min="12040" max="12040" width="70.140625" style="2" bestFit="1" customWidth="1"/>
    <col min="12041" max="12041" width="15.5703125" style="2" bestFit="1" customWidth="1"/>
    <col min="12042" max="12043" width="16.7109375" style="2" bestFit="1" customWidth="1"/>
    <col min="12044" max="12044" width="9.140625" style="2" customWidth="1"/>
    <col min="12045" max="12045" width="70.140625" style="2" bestFit="1" customWidth="1"/>
    <col min="12046" max="12046" width="13.42578125" style="2" bestFit="1" customWidth="1"/>
    <col min="12047" max="12048" width="13.5703125" style="2" bestFit="1" customWidth="1"/>
    <col min="12049" max="12257" width="9.140625" style="2"/>
    <col min="12258" max="12258" width="44.28515625" style="2" bestFit="1" customWidth="1"/>
    <col min="12259" max="12259" width="18" style="2" bestFit="1" customWidth="1"/>
    <col min="12260" max="12261" width="13.5703125" style="2" bestFit="1" customWidth="1"/>
    <col min="12262" max="12262" width="15.5703125" style="2" bestFit="1" customWidth="1"/>
    <col min="12263" max="12264" width="15.5703125" style="2" customWidth="1"/>
    <col min="12265" max="12265" width="9.140625" style="2" customWidth="1"/>
    <col min="12266" max="12266" width="46.42578125" style="2" bestFit="1" customWidth="1"/>
    <col min="12267" max="12267" width="16.7109375" style="2" bestFit="1" customWidth="1"/>
    <col min="12268" max="12269" width="13.5703125" style="2" bestFit="1" customWidth="1"/>
    <col min="12270" max="12270" width="15.5703125" style="2" bestFit="1" customWidth="1"/>
    <col min="12271" max="12272" width="15.5703125" style="2" customWidth="1"/>
    <col min="12273" max="12273" width="9.140625" style="2" customWidth="1"/>
    <col min="12274" max="12274" width="59.5703125" style="2" bestFit="1" customWidth="1"/>
    <col min="12275" max="12275" width="17.85546875" style="2" bestFit="1" customWidth="1"/>
    <col min="12276" max="12278" width="13.5703125" style="2" bestFit="1" customWidth="1"/>
    <col min="12279" max="12279" width="14.5703125" style="2" bestFit="1" customWidth="1"/>
    <col min="12280" max="12280" width="9.140625" style="2" customWidth="1"/>
    <col min="12281" max="12281" width="33.140625" style="2" customWidth="1"/>
    <col min="12282" max="12282" width="16.7109375" style="2" bestFit="1" customWidth="1"/>
    <col min="12283" max="12284" width="15.5703125" style="2" bestFit="1" customWidth="1"/>
    <col min="12285" max="12285" width="16.7109375" style="2" bestFit="1" customWidth="1"/>
    <col min="12286" max="12286" width="12.28515625" style="2" bestFit="1" customWidth="1"/>
    <col min="12287" max="12287" width="52.140625" style="2" customWidth="1"/>
    <col min="12288" max="12290" width="13.42578125" style="2" bestFit="1" customWidth="1"/>
    <col min="12291" max="12291" width="13.42578125" style="2" customWidth="1"/>
    <col min="12292" max="12293" width="12.7109375" style="2" bestFit="1" customWidth="1"/>
    <col min="12294" max="12294" width="15.85546875" style="2" bestFit="1" customWidth="1"/>
    <col min="12295" max="12295" width="9.140625" style="2" customWidth="1"/>
    <col min="12296" max="12296" width="70.140625" style="2" bestFit="1" customWidth="1"/>
    <col min="12297" max="12297" width="15.5703125" style="2" bestFit="1" customWidth="1"/>
    <col min="12298" max="12299" width="16.7109375" style="2" bestFit="1" customWidth="1"/>
    <col min="12300" max="12300" width="9.140625" style="2" customWidth="1"/>
    <col min="12301" max="12301" width="70.140625" style="2" bestFit="1" customWidth="1"/>
    <col min="12302" max="12302" width="13.42578125" style="2" bestFit="1" customWidth="1"/>
    <col min="12303" max="12304" width="13.5703125" style="2" bestFit="1" customWidth="1"/>
    <col min="12305" max="12513" width="9.140625" style="2"/>
    <col min="12514" max="12514" width="44.28515625" style="2" bestFit="1" customWidth="1"/>
    <col min="12515" max="12515" width="18" style="2" bestFit="1" customWidth="1"/>
    <col min="12516" max="12517" width="13.5703125" style="2" bestFit="1" customWidth="1"/>
    <col min="12518" max="12518" width="15.5703125" style="2" bestFit="1" customWidth="1"/>
    <col min="12519" max="12520" width="15.5703125" style="2" customWidth="1"/>
    <col min="12521" max="12521" width="9.140625" style="2" customWidth="1"/>
    <col min="12522" max="12522" width="46.42578125" style="2" bestFit="1" customWidth="1"/>
    <col min="12523" max="12523" width="16.7109375" style="2" bestFit="1" customWidth="1"/>
    <col min="12524" max="12525" width="13.5703125" style="2" bestFit="1" customWidth="1"/>
    <col min="12526" max="12526" width="15.5703125" style="2" bestFit="1" customWidth="1"/>
    <col min="12527" max="12528" width="15.5703125" style="2" customWidth="1"/>
    <col min="12529" max="12529" width="9.140625" style="2" customWidth="1"/>
    <col min="12530" max="12530" width="59.5703125" style="2" bestFit="1" customWidth="1"/>
    <col min="12531" max="12531" width="17.85546875" style="2" bestFit="1" customWidth="1"/>
    <col min="12532" max="12534" width="13.5703125" style="2" bestFit="1" customWidth="1"/>
    <col min="12535" max="12535" width="14.5703125" style="2" bestFit="1" customWidth="1"/>
    <col min="12536" max="12536" width="9.140625" style="2" customWidth="1"/>
    <col min="12537" max="12537" width="33.140625" style="2" customWidth="1"/>
    <col min="12538" max="12538" width="16.7109375" style="2" bestFit="1" customWidth="1"/>
    <col min="12539" max="12540" width="15.5703125" style="2" bestFit="1" customWidth="1"/>
    <col min="12541" max="12541" width="16.7109375" style="2" bestFit="1" customWidth="1"/>
    <col min="12542" max="12542" width="12.28515625" style="2" bestFit="1" customWidth="1"/>
    <col min="12543" max="12543" width="52.140625" style="2" customWidth="1"/>
    <col min="12544" max="12546" width="13.42578125" style="2" bestFit="1" customWidth="1"/>
    <col min="12547" max="12547" width="13.42578125" style="2" customWidth="1"/>
    <col min="12548" max="12549" width="12.7109375" style="2" bestFit="1" customWidth="1"/>
    <col min="12550" max="12550" width="15.85546875" style="2" bestFit="1" customWidth="1"/>
    <col min="12551" max="12551" width="9.140625" style="2" customWidth="1"/>
    <col min="12552" max="12552" width="70.140625" style="2" bestFit="1" customWidth="1"/>
    <col min="12553" max="12553" width="15.5703125" style="2" bestFit="1" customWidth="1"/>
    <col min="12554" max="12555" width="16.7109375" style="2" bestFit="1" customWidth="1"/>
    <col min="12556" max="12556" width="9.140625" style="2" customWidth="1"/>
    <col min="12557" max="12557" width="70.140625" style="2" bestFit="1" customWidth="1"/>
    <col min="12558" max="12558" width="13.42578125" style="2" bestFit="1" customWidth="1"/>
    <col min="12559" max="12560" width="13.5703125" style="2" bestFit="1" customWidth="1"/>
    <col min="12561" max="12769" width="9.140625" style="2"/>
    <col min="12770" max="12770" width="44.28515625" style="2" bestFit="1" customWidth="1"/>
    <col min="12771" max="12771" width="18" style="2" bestFit="1" customWidth="1"/>
    <col min="12772" max="12773" width="13.5703125" style="2" bestFit="1" customWidth="1"/>
    <col min="12774" max="12774" width="15.5703125" style="2" bestFit="1" customWidth="1"/>
    <col min="12775" max="12776" width="15.5703125" style="2" customWidth="1"/>
    <col min="12777" max="12777" width="9.140625" style="2" customWidth="1"/>
    <col min="12778" max="12778" width="46.42578125" style="2" bestFit="1" customWidth="1"/>
    <col min="12779" max="12779" width="16.7109375" style="2" bestFit="1" customWidth="1"/>
    <col min="12780" max="12781" width="13.5703125" style="2" bestFit="1" customWidth="1"/>
    <col min="12782" max="12782" width="15.5703125" style="2" bestFit="1" customWidth="1"/>
    <col min="12783" max="12784" width="15.5703125" style="2" customWidth="1"/>
    <col min="12785" max="12785" width="9.140625" style="2" customWidth="1"/>
    <col min="12786" max="12786" width="59.5703125" style="2" bestFit="1" customWidth="1"/>
    <col min="12787" max="12787" width="17.85546875" style="2" bestFit="1" customWidth="1"/>
    <col min="12788" max="12790" width="13.5703125" style="2" bestFit="1" customWidth="1"/>
    <col min="12791" max="12791" width="14.5703125" style="2" bestFit="1" customWidth="1"/>
    <col min="12792" max="12792" width="9.140625" style="2" customWidth="1"/>
    <col min="12793" max="12793" width="33.140625" style="2" customWidth="1"/>
    <col min="12794" max="12794" width="16.7109375" style="2" bestFit="1" customWidth="1"/>
    <col min="12795" max="12796" width="15.5703125" style="2" bestFit="1" customWidth="1"/>
    <col min="12797" max="12797" width="16.7109375" style="2" bestFit="1" customWidth="1"/>
    <col min="12798" max="12798" width="12.28515625" style="2" bestFit="1" customWidth="1"/>
    <col min="12799" max="12799" width="52.140625" style="2" customWidth="1"/>
    <col min="12800" max="12802" width="13.42578125" style="2" bestFit="1" customWidth="1"/>
    <col min="12803" max="12803" width="13.42578125" style="2" customWidth="1"/>
    <col min="12804" max="12805" width="12.7109375" style="2" bestFit="1" customWidth="1"/>
    <col min="12806" max="12806" width="15.85546875" style="2" bestFit="1" customWidth="1"/>
    <col min="12807" max="12807" width="9.140625" style="2" customWidth="1"/>
    <col min="12808" max="12808" width="70.140625" style="2" bestFit="1" customWidth="1"/>
    <col min="12809" max="12809" width="15.5703125" style="2" bestFit="1" customWidth="1"/>
    <col min="12810" max="12811" width="16.7109375" style="2" bestFit="1" customWidth="1"/>
    <col min="12812" max="12812" width="9.140625" style="2" customWidth="1"/>
    <col min="12813" max="12813" width="70.140625" style="2" bestFit="1" customWidth="1"/>
    <col min="12814" max="12814" width="13.42578125" style="2" bestFit="1" customWidth="1"/>
    <col min="12815" max="12816" width="13.5703125" style="2" bestFit="1" customWidth="1"/>
    <col min="12817" max="13025" width="9.140625" style="2"/>
    <col min="13026" max="13026" width="44.28515625" style="2" bestFit="1" customWidth="1"/>
    <col min="13027" max="13027" width="18" style="2" bestFit="1" customWidth="1"/>
    <col min="13028" max="13029" width="13.5703125" style="2" bestFit="1" customWidth="1"/>
    <col min="13030" max="13030" width="15.5703125" style="2" bestFit="1" customWidth="1"/>
    <col min="13031" max="13032" width="15.5703125" style="2" customWidth="1"/>
    <col min="13033" max="13033" width="9.140625" style="2" customWidth="1"/>
    <col min="13034" max="13034" width="46.42578125" style="2" bestFit="1" customWidth="1"/>
    <col min="13035" max="13035" width="16.7109375" style="2" bestFit="1" customWidth="1"/>
    <col min="13036" max="13037" width="13.5703125" style="2" bestFit="1" customWidth="1"/>
    <col min="13038" max="13038" width="15.5703125" style="2" bestFit="1" customWidth="1"/>
    <col min="13039" max="13040" width="15.5703125" style="2" customWidth="1"/>
    <col min="13041" max="13041" width="9.140625" style="2" customWidth="1"/>
    <col min="13042" max="13042" width="59.5703125" style="2" bestFit="1" customWidth="1"/>
    <col min="13043" max="13043" width="17.85546875" style="2" bestFit="1" customWidth="1"/>
    <col min="13044" max="13046" width="13.5703125" style="2" bestFit="1" customWidth="1"/>
    <col min="13047" max="13047" width="14.5703125" style="2" bestFit="1" customWidth="1"/>
    <col min="13048" max="13048" width="9.140625" style="2" customWidth="1"/>
    <col min="13049" max="13049" width="33.140625" style="2" customWidth="1"/>
    <col min="13050" max="13050" width="16.7109375" style="2" bestFit="1" customWidth="1"/>
    <col min="13051" max="13052" width="15.5703125" style="2" bestFit="1" customWidth="1"/>
    <col min="13053" max="13053" width="16.7109375" style="2" bestFit="1" customWidth="1"/>
    <col min="13054" max="13054" width="12.28515625" style="2" bestFit="1" customWidth="1"/>
    <col min="13055" max="13055" width="52.140625" style="2" customWidth="1"/>
    <col min="13056" max="13058" width="13.42578125" style="2" bestFit="1" customWidth="1"/>
    <col min="13059" max="13059" width="13.42578125" style="2" customWidth="1"/>
    <col min="13060" max="13061" width="12.7109375" style="2" bestFit="1" customWidth="1"/>
    <col min="13062" max="13062" width="15.85546875" style="2" bestFit="1" customWidth="1"/>
    <col min="13063" max="13063" width="9.140625" style="2" customWidth="1"/>
    <col min="13064" max="13064" width="70.140625" style="2" bestFit="1" customWidth="1"/>
    <col min="13065" max="13065" width="15.5703125" style="2" bestFit="1" customWidth="1"/>
    <col min="13066" max="13067" width="16.7109375" style="2" bestFit="1" customWidth="1"/>
    <col min="13068" max="13068" width="9.140625" style="2" customWidth="1"/>
    <col min="13069" max="13069" width="70.140625" style="2" bestFit="1" customWidth="1"/>
    <col min="13070" max="13070" width="13.42578125" style="2" bestFit="1" customWidth="1"/>
    <col min="13071" max="13072" width="13.5703125" style="2" bestFit="1" customWidth="1"/>
    <col min="13073" max="13281" width="9.140625" style="2"/>
    <col min="13282" max="13282" width="44.28515625" style="2" bestFit="1" customWidth="1"/>
    <col min="13283" max="13283" width="18" style="2" bestFit="1" customWidth="1"/>
    <col min="13284" max="13285" width="13.5703125" style="2" bestFit="1" customWidth="1"/>
    <col min="13286" max="13286" width="15.5703125" style="2" bestFit="1" customWidth="1"/>
    <col min="13287" max="13288" width="15.5703125" style="2" customWidth="1"/>
    <col min="13289" max="13289" width="9.140625" style="2" customWidth="1"/>
    <col min="13290" max="13290" width="46.42578125" style="2" bestFit="1" customWidth="1"/>
    <col min="13291" max="13291" width="16.7109375" style="2" bestFit="1" customWidth="1"/>
    <col min="13292" max="13293" width="13.5703125" style="2" bestFit="1" customWidth="1"/>
    <col min="13294" max="13294" width="15.5703125" style="2" bestFit="1" customWidth="1"/>
    <col min="13295" max="13296" width="15.5703125" style="2" customWidth="1"/>
    <col min="13297" max="13297" width="9.140625" style="2" customWidth="1"/>
    <col min="13298" max="13298" width="59.5703125" style="2" bestFit="1" customWidth="1"/>
    <col min="13299" max="13299" width="17.85546875" style="2" bestFit="1" customWidth="1"/>
    <col min="13300" max="13302" width="13.5703125" style="2" bestFit="1" customWidth="1"/>
    <col min="13303" max="13303" width="14.5703125" style="2" bestFit="1" customWidth="1"/>
    <col min="13304" max="13304" width="9.140625" style="2" customWidth="1"/>
    <col min="13305" max="13305" width="33.140625" style="2" customWidth="1"/>
    <col min="13306" max="13306" width="16.7109375" style="2" bestFit="1" customWidth="1"/>
    <col min="13307" max="13308" width="15.5703125" style="2" bestFit="1" customWidth="1"/>
    <col min="13309" max="13309" width="16.7109375" style="2" bestFit="1" customWidth="1"/>
    <col min="13310" max="13310" width="12.28515625" style="2" bestFit="1" customWidth="1"/>
    <col min="13311" max="13311" width="52.140625" style="2" customWidth="1"/>
    <col min="13312" max="13314" width="13.42578125" style="2" bestFit="1" customWidth="1"/>
    <col min="13315" max="13315" width="13.42578125" style="2" customWidth="1"/>
    <col min="13316" max="13317" width="12.7109375" style="2" bestFit="1" customWidth="1"/>
    <col min="13318" max="13318" width="15.85546875" style="2" bestFit="1" customWidth="1"/>
    <col min="13319" max="13319" width="9.140625" style="2" customWidth="1"/>
    <col min="13320" max="13320" width="70.140625" style="2" bestFit="1" customWidth="1"/>
    <col min="13321" max="13321" width="15.5703125" style="2" bestFit="1" customWidth="1"/>
    <col min="13322" max="13323" width="16.7109375" style="2" bestFit="1" customWidth="1"/>
    <col min="13324" max="13324" width="9.140625" style="2" customWidth="1"/>
    <col min="13325" max="13325" width="70.140625" style="2" bestFit="1" customWidth="1"/>
    <col min="13326" max="13326" width="13.42578125" style="2" bestFit="1" customWidth="1"/>
    <col min="13327" max="13328" width="13.5703125" style="2" bestFit="1" customWidth="1"/>
    <col min="13329" max="13537" width="9.140625" style="2"/>
    <col min="13538" max="13538" width="44.28515625" style="2" bestFit="1" customWidth="1"/>
    <col min="13539" max="13539" width="18" style="2" bestFit="1" customWidth="1"/>
    <col min="13540" max="13541" width="13.5703125" style="2" bestFit="1" customWidth="1"/>
    <col min="13542" max="13542" width="15.5703125" style="2" bestFit="1" customWidth="1"/>
    <col min="13543" max="13544" width="15.5703125" style="2" customWidth="1"/>
    <col min="13545" max="13545" width="9.140625" style="2" customWidth="1"/>
    <col min="13546" max="13546" width="46.42578125" style="2" bestFit="1" customWidth="1"/>
    <col min="13547" max="13547" width="16.7109375" style="2" bestFit="1" customWidth="1"/>
    <col min="13548" max="13549" width="13.5703125" style="2" bestFit="1" customWidth="1"/>
    <col min="13550" max="13550" width="15.5703125" style="2" bestFit="1" customWidth="1"/>
    <col min="13551" max="13552" width="15.5703125" style="2" customWidth="1"/>
    <col min="13553" max="13553" width="9.140625" style="2" customWidth="1"/>
    <col min="13554" max="13554" width="59.5703125" style="2" bestFit="1" customWidth="1"/>
    <col min="13555" max="13555" width="17.85546875" style="2" bestFit="1" customWidth="1"/>
    <col min="13556" max="13558" width="13.5703125" style="2" bestFit="1" customWidth="1"/>
    <col min="13559" max="13559" width="14.5703125" style="2" bestFit="1" customWidth="1"/>
    <col min="13560" max="13560" width="9.140625" style="2" customWidth="1"/>
    <col min="13561" max="13561" width="33.140625" style="2" customWidth="1"/>
    <col min="13562" max="13562" width="16.7109375" style="2" bestFit="1" customWidth="1"/>
    <col min="13563" max="13564" width="15.5703125" style="2" bestFit="1" customWidth="1"/>
    <col min="13565" max="13565" width="16.7109375" style="2" bestFit="1" customWidth="1"/>
    <col min="13566" max="13566" width="12.28515625" style="2" bestFit="1" customWidth="1"/>
    <col min="13567" max="13567" width="52.140625" style="2" customWidth="1"/>
    <col min="13568" max="13570" width="13.42578125" style="2" bestFit="1" customWidth="1"/>
    <col min="13571" max="13571" width="13.42578125" style="2" customWidth="1"/>
    <col min="13572" max="13573" width="12.7109375" style="2" bestFit="1" customWidth="1"/>
    <col min="13574" max="13574" width="15.85546875" style="2" bestFit="1" customWidth="1"/>
    <col min="13575" max="13575" width="9.140625" style="2" customWidth="1"/>
    <col min="13576" max="13576" width="70.140625" style="2" bestFit="1" customWidth="1"/>
    <col min="13577" max="13577" width="15.5703125" style="2" bestFit="1" customWidth="1"/>
    <col min="13578" max="13579" width="16.7109375" style="2" bestFit="1" customWidth="1"/>
    <col min="13580" max="13580" width="9.140625" style="2" customWidth="1"/>
    <col min="13581" max="13581" width="70.140625" style="2" bestFit="1" customWidth="1"/>
    <col min="13582" max="13582" width="13.42578125" style="2" bestFit="1" customWidth="1"/>
    <col min="13583" max="13584" width="13.5703125" style="2" bestFit="1" customWidth="1"/>
    <col min="13585" max="13793" width="9.140625" style="2"/>
    <col min="13794" max="13794" width="44.28515625" style="2" bestFit="1" customWidth="1"/>
    <col min="13795" max="13795" width="18" style="2" bestFit="1" customWidth="1"/>
    <col min="13796" max="13797" width="13.5703125" style="2" bestFit="1" customWidth="1"/>
    <col min="13798" max="13798" width="15.5703125" style="2" bestFit="1" customWidth="1"/>
    <col min="13799" max="13800" width="15.5703125" style="2" customWidth="1"/>
    <col min="13801" max="13801" width="9.140625" style="2" customWidth="1"/>
    <col min="13802" max="13802" width="46.42578125" style="2" bestFit="1" customWidth="1"/>
    <col min="13803" max="13803" width="16.7109375" style="2" bestFit="1" customWidth="1"/>
    <col min="13804" max="13805" width="13.5703125" style="2" bestFit="1" customWidth="1"/>
    <col min="13806" max="13806" width="15.5703125" style="2" bestFit="1" customWidth="1"/>
    <col min="13807" max="13808" width="15.5703125" style="2" customWidth="1"/>
    <col min="13809" max="13809" width="9.140625" style="2" customWidth="1"/>
    <col min="13810" max="13810" width="59.5703125" style="2" bestFit="1" customWidth="1"/>
    <col min="13811" max="13811" width="17.85546875" style="2" bestFit="1" customWidth="1"/>
    <col min="13812" max="13814" width="13.5703125" style="2" bestFit="1" customWidth="1"/>
    <col min="13815" max="13815" width="14.5703125" style="2" bestFit="1" customWidth="1"/>
    <col min="13816" max="13816" width="9.140625" style="2" customWidth="1"/>
    <col min="13817" max="13817" width="33.140625" style="2" customWidth="1"/>
    <col min="13818" max="13818" width="16.7109375" style="2" bestFit="1" customWidth="1"/>
    <col min="13819" max="13820" width="15.5703125" style="2" bestFit="1" customWidth="1"/>
    <col min="13821" max="13821" width="16.7109375" style="2" bestFit="1" customWidth="1"/>
    <col min="13822" max="13822" width="12.28515625" style="2" bestFit="1" customWidth="1"/>
    <col min="13823" max="13823" width="52.140625" style="2" customWidth="1"/>
    <col min="13824" max="13826" width="13.42578125" style="2" bestFit="1" customWidth="1"/>
    <col min="13827" max="13827" width="13.42578125" style="2" customWidth="1"/>
    <col min="13828" max="13829" width="12.7109375" style="2" bestFit="1" customWidth="1"/>
    <col min="13830" max="13830" width="15.85546875" style="2" bestFit="1" customWidth="1"/>
    <col min="13831" max="13831" width="9.140625" style="2" customWidth="1"/>
    <col min="13832" max="13832" width="70.140625" style="2" bestFit="1" customWidth="1"/>
    <col min="13833" max="13833" width="15.5703125" style="2" bestFit="1" customWidth="1"/>
    <col min="13834" max="13835" width="16.7109375" style="2" bestFit="1" customWidth="1"/>
    <col min="13836" max="13836" width="9.140625" style="2" customWidth="1"/>
    <col min="13837" max="13837" width="70.140625" style="2" bestFit="1" customWidth="1"/>
    <col min="13838" max="13838" width="13.42578125" style="2" bestFit="1" customWidth="1"/>
    <col min="13839" max="13840" width="13.5703125" style="2" bestFit="1" customWidth="1"/>
    <col min="13841" max="14049" width="9.140625" style="2"/>
    <col min="14050" max="14050" width="44.28515625" style="2" bestFit="1" customWidth="1"/>
    <col min="14051" max="14051" width="18" style="2" bestFit="1" customWidth="1"/>
    <col min="14052" max="14053" width="13.5703125" style="2" bestFit="1" customWidth="1"/>
    <col min="14054" max="14054" width="15.5703125" style="2" bestFit="1" customWidth="1"/>
    <col min="14055" max="14056" width="15.5703125" style="2" customWidth="1"/>
    <col min="14057" max="14057" width="9.140625" style="2" customWidth="1"/>
    <col min="14058" max="14058" width="46.42578125" style="2" bestFit="1" customWidth="1"/>
    <col min="14059" max="14059" width="16.7109375" style="2" bestFit="1" customWidth="1"/>
    <col min="14060" max="14061" width="13.5703125" style="2" bestFit="1" customWidth="1"/>
    <col min="14062" max="14062" width="15.5703125" style="2" bestFit="1" customWidth="1"/>
    <col min="14063" max="14064" width="15.5703125" style="2" customWidth="1"/>
    <col min="14065" max="14065" width="9.140625" style="2" customWidth="1"/>
    <col min="14066" max="14066" width="59.5703125" style="2" bestFit="1" customWidth="1"/>
    <col min="14067" max="14067" width="17.85546875" style="2" bestFit="1" customWidth="1"/>
    <col min="14068" max="14070" width="13.5703125" style="2" bestFit="1" customWidth="1"/>
    <col min="14071" max="14071" width="14.5703125" style="2" bestFit="1" customWidth="1"/>
    <col min="14072" max="14072" width="9.140625" style="2" customWidth="1"/>
    <col min="14073" max="14073" width="33.140625" style="2" customWidth="1"/>
    <col min="14074" max="14074" width="16.7109375" style="2" bestFit="1" customWidth="1"/>
    <col min="14075" max="14076" width="15.5703125" style="2" bestFit="1" customWidth="1"/>
    <col min="14077" max="14077" width="16.7109375" style="2" bestFit="1" customWidth="1"/>
    <col min="14078" max="14078" width="12.28515625" style="2" bestFit="1" customWidth="1"/>
    <col min="14079" max="14079" width="52.140625" style="2" customWidth="1"/>
    <col min="14080" max="14082" width="13.42578125" style="2" bestFit="1" customWidth="1"/>
    <col min="14083" max="14083" width="13.42578125" style="2" customWidth="1"/>
    <col min="14084" max="14085" width="12.7109375" style="2" bestFit="1" customWidth="1"/>
    <col min="14086" max="14086" width="15.85546875" style="2" bestFit="1" customWidth="1"/>
    <col min="14087" max="14087" width="9.140625" style="2" customWidth="1"/>
    <col min="14088" max="14088" width="70.140625" style="2" bestFit="1" customWidth="1"/>
    <col min="14089" max="14089" width="15.5703125" style="2" bestFit="1" customWidth="1"/>
    <col min="14090" max="14091" width="16.7109375" style="2" bestFit="1" customWidth="1"/>
    <col min="14092" max="14092" width="9.140625" style="2" customWidth="1"/>
    <col min="14093" max="14093" width="70.140625" style="2" bestFit="1" customWidth="1"/>
    <col min="14094" max="14094" width="13.42578125" style="2" bestFit="1" customWidth="1"/>
    <col min="14095" max="14096" width="13.5703125" style="2" bestFit="1" customWidth="1"/>
    <col min="14097" max="14305" width="9.140625" style="2"/>
    <col min="14306" max="14306" width="44.28515625" style="2" bestFit="1" customWidth="1"/>
    <col min="14307" max="14307" width="18" style="2" bestFit="1" customWidth="1"/>
    <col min="14308" max="14309" width="13.5703125" style="2" bestFit="1" customWidth="1"/>
    <col min="14310" max="14310" width="15.5703125" style="2" bestFit="1" customWidth="1"/>
    <col min="14311" max="14312" width="15.5703125" style="2" customWidth="1"/>
    <col min="14313" max="14313" width="9.140625" style="2" customWidth="1"/>
    <col min="14314" max="14314" width="46.42578125" style="2" bestFit="1" customWidth="1"/>
    <col min="14315" max="14315" width="16.7109375" style="2" bestFit="1" customWidth="1"/>
    <col min="14316" max="14317" width="13.5703125" style="2" bestFit="1" customWidth="1"/>
    <col min="14318" max="14318" width="15.5703125" style="2" bestFit="1" customWidth="1"/>
    <col min="14319" max="14320" width="15.5703125" style="2" customWidth="1"/>
    <col min="14321" max="14321" width="9.140625" style="2" customWidth="1"/>
    <col min="14322" max="14322" width="59.5703125" style="2" bestFit="1" customWidth="1"/>
    <col min="14323" max="14323" width="17.85546875" style="2" bestFit="1" customWidth="1"/>
    <col min="14324" max="14326" width="13.5703125" style="2" bestFit="1" customWidth="1"/>
    <col min="14327" max="14327" width="14.5703125" style="2" bestFit="1" customWidth="1"/>
    <col min="14328" max="14328" width="9.140625" style="2" customWidth="1"/>
    <col min="14329" max="14329" width="33.140625" style="2" customWidth="1"/>
    <col min="14330" max="14330" width="16.7109375" style="2" bestFit="1" customWidth="1"/>
    <col min="14331" max="14332" width="15.5703125" style="2" bestFit="1" customWidth="1"/>
    <col min="14333" max="14333" width="16.7109375" style="2" bestFit="1" customWidth="1"/>
    <col min="14334" max="14334" width="12.28515625" style="2" bestFit="1" customWidth="1"/>
    <col min="14335" max="14335" width="52.140625" style="2" customWidth="1"/>
    <col min="14336" max="14338" width="13.42578125" style="2" bestFit="1" customWidth="1"/>
    <col min="14339" max="14339" width="13.42578125" style="2" customWidth="1"/>
    <col min="14340" max="14341" width="12.7109375" style="2" bestFit="1" customWidth="1"/>
    <col min="14342" max="14342" width="15.85546875" style="2" bestFit="1" customWidth="1"/>
    <col min="14343" max="14343" width="9.140625" style="2" customWidth="1"/>
    <col min="14344" max="14344" width="70.140625" style="2" bestFit="1" customWidth="1"/>
    <col min="14345" max="14345" width="15.5703125" style="2" bestFit="1" customWidth="1"/>
    <col min="14346" max="14347" width="16.7109375" style="2" bestFit="1" customWidth="1"/>
    <col min="14348" max="14348" width="9.140625" style="2" customWidth="1"/>
    <col min="14349" max="14349" width="70.140625" style="2" bestFit="1" customWidth="1"/>
    <col min="14350" max="14350" width="13.42578125" style="2" bestFit="1" customWidth="1"/>
    <col min="14351" max="14352" width="13.5703125" style="2" bestFit="1" customWidth="1"/>
    <col min="14353" max="14561" width="9.140625" style="2"/>
    <col min="14562" max="14562" width="44.28515625" style="2" bestFit="1" customWidth="1"/>
    <col min="14563" max="14563" width="18" style="2" bestFit="1" customWidth="1"/>
    <col min="14564" max="14565" width="13.5703125" style="2" bestFit="1" customWidth="1"/>
    <col min="14566" max="14566" width="15.5703125" style="2" bestFit="1" customWidth="1"/>
    <col min="14567" max="14568" width="15.5703125" style="2" customWidth="1"/>
    <col min="14569" max="14569" width="9.140625" style="2" customWidth="1"/>
    <col min="14570" max="14570" width="46.42578125" style="2" bestFit="1" customWidth="1"/>
    <col min="14571" max="14571" width="16.7109375" style="2" bestFit="1" customWidth="1"/>
    <col min="14572" max="14573" width="13.5703125" style="2" bestFit="1" customWidth="1"/>
    <col min="14574" max="14574" width="15.5703125" style="2" bestFit="1" customWidth="1"/>
    <col min="14575" max="14576" width="15.5703125" style="2" customWidth="1"/>
    <col min="14577" max="14577" width="9.140625" style="2" customWidth="1"/>
    <col min="14578" max="14578" width="59.5703125" style="2" bestFit="1" customWidth="1"/>
    <col min="14579" max="14579" width="17.85546875" style="2" bestFit="1" customWidth="1"/>
    <col min="14580" max="14582" width="13.5703125" style="2" bestFit="1" customWidth="1"/>
    <col min="14583" max="14583" width="14.5703125" style="2" bestFit="1" customWidth="1"/>
    <col min="14584" max="14584" width="9.140625" style="2" customWidth="1"/>
    <col min="14585" max="14585" width="33.140625" style="2" customWidth="1"/>
    <col min="14586" max="14586" width="16.7109375" style="2" bestFit="1" customWidth="1"/>
    <col min="14587" max="14588" width="15.5703125" style="2" bestFit="1" customWidth="1"/>
    <col min="14589" max="14589" width="16.7109375" style="2" bestFit="1" customWidth="1"/>
    <col min="14590" max="14590" width="12.28515625" style="2" bestFit="1" customWidth="1"/>
    <col min="14591" max="14591" width="52.140625" style="2" customWidth="1"/>
    <col min="14592" max="14594" width="13.42578125" style="2" bestFit="1" customWidth="1"/>
    <col min="14595" max="14595" width="13.42578125" style="2" customWidth="1"/>
    <col min="14596" max="14597" width="12.7109375" style="2" bestFit="1" customWidth="1"/>
    <col min="14598" max="14598" width="15.85546875" style="2" bestFit="1" customWidth="1"/>
    <col min="14599" max="14599" width="9.140625" style="2" customWidth="1"/>
    <col min="14600" max="14600" width="70.140625" style="2" bestFit="1" customWidth="1"/>
    <col min="14601" max="14601" width="15.5703125" style="2" bestFit="1" customWidth="1"/>
    <col min="14602" max="14603" width="16.7109375" style="2" bestFit="1" customWidth="1"/>
    <col min="14604" max="14604" width="9.140625" style="2" customWidth="1"/>
    <col min="14605" max="14605" width="70.140625" style="2" bestFit="1" customWidth="1"/>
    <col min="14606" max="14606" width="13.42578125" style="2" bestFit="1" customWidth="1"/>
    <col min="14607" max="14608" width="13.5703125" style="2" bestFit="1" customWidth="1"/>
    <col min="14609" max="14817" width="9.140625" style="2"/>
    <col min="14818" max="14818" width="44.28515625" style="2" bestFit="1" customWidth="1"/>
    <col min="14819" max="14819" width="18" style="2" bestFit="1" customWidth="1"/>
    <col min="14820" max="14821" width="13.5703125" style="2" bestFit="1" customWidth="1"/>
    <col min="14822" max="14822" width="15.5703125" style="2" bestFit="1" customWidth="1"/>
    <col min="14823" max="14824" width="15.5703125" style="2" customWidth="1"/>
    <col min="14825" max="14825" width="9.140625" style="2" customWidth="1"/>
    <col min="14826" max="14826" width="46.42578125" style="2" bestFit="1" customWidth="1"/>
    <col min="14827" max="14827" width="16.7109375" style="2" bestFit="1" customWidth="1"/>
    <col min="14828" max="14829" width="13.5703125" style="2" bestFit="1" customWidth="1"/>
    <col min="14830" max="14830" width="15.5703125" style="2" bestFit="1" customWidth="1"/>
    <col min="14831" max="14832" width="15.5703125" style="2" customWidth="1"/>
    <col min="14833" max="14833" width="9.140625" style="2" customWidth="1"/>
    <col min="14834" max="14834" width="59.5703125" style="2" bestFit="1" customWidth="1"/>
    <col min="14835" max="14835" width="17.85546875" style="2" bestFit="1" customWidth="1"/>
    <col min="14836" max="14838" width="13.5703125" style="2" bestFit="1" customWidth="1"/>
    <col min="14839" max="14839" width="14.5703125" style="2" bestFit="1" customWidth="1"/>
    <col min="14840" max="14840" width="9.140625" style="2" customWidth="1"/>
    <col min="14841" max="14841" width="33.140625" style="2" customWidth="1"/>
    <col min="14842" max="14842" width="16.7109375" style="2" bestFit="1" customWidth="1"/>
    <col min="14843" max="14844" width="15.5703125" style="2" bestFit="1" customWidth="1"/>
    <col min="14845" max="14845" width="16.7109375" style="2" bestFit="1" customWidth="1"/>
    <col min="14846" max="14846" width="12.28515625" style="2" bestFit="1" customWidth="1"/>
    <col min="14847" max="14847" width="52.140625" style="2" customWidth="1"/>
    <col min="14848" max="14850" width="13.42578125" style="2" bestFit="1" customWidth="1"/>
    <col min="14851" max="14851" width="13.42578125" style="2" customWidth="1"/>
    <col min="14852" max="14853" width="12.7109375" style="2" bestFit="1" customWidth="1"/>
    <col min="14854" max="14854" width="15.85546875" style="2" bestFit="1" customWidth="1"/>
    <col min="14855" max="14855" width="9.140625" style="2" customWidth="1"/>
    <col min="14856" max="14856" width="70.140625" style="2" bestFit="1" customWidth="1"/>
    <col min="14857" max="14857" width="15.5703125" style="2" bestFit="1" customWidth="1"/>
    <col min="14858" max="14859" width="16.7109375" style="2" bestFit="1" customWidth="1"/>
    <col min="14860" max="14860" width="9.140625" style="2" customWidth="1"/>
    <col min="14861" max="14861" width="70.140625" style="2" bestFit="1" customWidth="1"/>
    <col min="14862" max="14862" width="13.42578125" style="2" bestFit="1" customWidth="1"/>
    <col min="14863" max="14864" width="13.5703125" style="2" bestFit="1" customWidth="1"/>
    <col min="14865" max="15073" width="9.140625" style="2"/>
    <col min="15074" max="15074" width="44.28515625" style="2" bestFit="1" customWidth="1"/>
    <col min="15075" max="15075" width="18" style="2" bestFit="1" customWidth="1"/>
    <col min="15076" max="15077" width="13.5703125" style="2" bestFit="1" customWidth="1"/>
    <col min="15078" max="15078" width="15.5703125" style="2" bestFit="1" customWidth="1"/>
    <col min="15079" max="15080" width="15.5703125" style="2" customWidth="1"/>
    <col min="15081" max="15081" width="9.140625" style="2" customWidth="1"/>
    <col min="15082" max="15082" width="46.42578125" style="2" bestFit="1" customWidth="1"/>
    <col min="15083" max="15083" width="16.7109375" style="2" bestFit="1" customWidth="1"/>
    <col min="15084" max="15085" width="13.5703125" style="2" bestFit="1" customWidth="1"/>
    <col min="15086" max="15086" width="15.5703125" style="2" bestFit="1" customWidth="1"/>
    <col min="15087" max="15088" width="15.5703125" style="2" customWidth="1"/>
    <col min="15089" max="15089" width="9.140625" style="2" customWidth="1"/>
    <col min="15090" max="15090" width="59.5703125" style="2" bestFit="1" customWidth="1"/>
    <col min="15091" max="15091" width="17.85546875" style="2" bestFit="1" customWidth="1"/>
    <col min="15092" max="15094" width="13.5703125" style="2" bestFit="1" customWidth="1"/>
    <col min="15095" max="15095" width="14.5703125" style="2" bestFit="1" customWidth="1"/>
    <col min="15096" max="15096" width="9.140625" style="2" customWidth="1"/>
    <col min="15097" max="15097" width="33.140625" style="2" customWidth="1"/>
    <col min="15098" max="15098" width="16.7109375" style="2" bestFit="1" customWidth="1"/>
    <col min="15099" max="15100" width="15.5703125" style="2" bestFit="1" customWidth="1"/>
    <col min="15101" max="15101" width="16.7109375" style="2" bestFit="1" customWidth="1"/>
    <col min="15102" max="15102" width="12.28515625" style="2" bestFit="1" customWidth="1"/>
    <col min="15103" max="15103" width="52.140625" style="2" customWidth="1"/>
    <col min="15104" max="15106" width="13.42578125" style="2" bestFit="1" customWidth="1"/>
    <col min="15107" max="15107" width="13.42578125" style="2" customWidth="1"/>
    <col min="15108" max="15109" width="12.7109375" style="2" bestFit="1" customWidth="1"/>
    <col min="15110" max="15110" width="15.85546875" style="2" bestFit="1" customWidth="1"/>
    <col min="15111" max="15111" width="9.140625" style="2" customWidth="1"/>
    <col min="15112" max="15112" width="70.140625" style="2" bestFit="1" customWidth="1"/>
    <col min="15113" max="15113" width="15.5703125" style="2" bestFit="1" customWidth="1"/>
    <col min="15114" max="15115" width="16.7109375" style="2" bestFit="1" customWidth="1"/>
    <col min="15116" max="15116" width="9.140625" style="2" customWidth="1"/>
    <col min="15117" max="15117" width="70.140625" style="2" bestFit="1" customWidth="1"/>
    <col min="15118" max="15118" width="13.42578125" style="2" bestFit="1" customWidth="1"/>
    <col min="15119" max="15120" width="13.5703125" style="2" bestFit="1" customWidth="1"/>
    <col min="15121" max="15329" width="9.140625" style="2"/>
    <col min="15330" max="15330" width="44.28515625" style="2" bestFit="1" customWidth="1"/>
    <col min="15331" max="15331" width="18" style="2" bestFit="1" customWidth="1"/>
    <col min="15332" max="15333" width="13.5703125" style="2" bestFit="1" customWidth="1"/>
    <col min="15334" max="15334" width="15.5703125" style="2" bestFit="1" customWidth="1"/>
    <col min="15335" max="15336" width="15.5703125" style="2" customWidth="1"/>
    <col min="15337" max="15337" width="9.140625" style="2" customWidth="1"/>
    <col min="15338" max="15338" width="46.42578125" style="2" bestFit="1" customWidth="1"/>
    <col min="15339" max="15339" width="16.7109375" style="2" bestFit="1" customWidth="1"/>
    <col min="15340" max="15341" width="13.5703125" style="2" bestFit="1" customWidth="1"/>
    <col min="15342" max="15342" width="15.5703125" style="2" bestFit="1" customWidth="1"/>
    <col min="15343" max="15344" width="15.5703125" style="2" customWidth="1"/>
    <col min="15345" max="15345" width="9.140625" style="2" customWidth="1"/>
    <col min="15346" max="15346" width="59.5703125" style="2" bestFit="1" customWidth="1"/>
    <col min="15347" max="15347" width="17.85546875" style="2" bestFit="1" customWidth="1"/>
    <col min="15348" max="15350" width="13.5703125" style="2" bestFit="1" customWidth="1"/>
    <col min="15351" max="15351" width="14.5703125" style="2" bestFit="1" customWidth="1"/>
    <col min="15352" max="15352" width="9.140625" style="2" customWidth="1"/>
    <col min="15353" max="15353" width="33.140625" style="2" customWidth="1"/>
    <col min="15354" max="15354" width="16.7109375" style="2" bestFit="1" customWidth="1"/>
    <col min="15355" max="15356" width="15.5703125" style="2" bestFit="1" customWidth="1"/>
    <col min="15357" max="15357" width="16.7109375" style="2" bestFit="1" customWidth="1"/>
    <col min="15358" max="15358" width="12.28515625" style="2" bestFit="1" customWidth="1"/>
    <col min="15359" max="15359" width="52.140625" style="2" customWidth="1"/>
    <col min="15360" max="15362" width="13.42578125" style="2" bestFit="1" customWidth="1"/>
    <col min="15363" max="15363" width="13.42578125" style="2" customWidth="1"/>
    <col min="15364" max="15365" width="12.7109375" style="2" bestFit="1" customWidth="1"/>
    <col min="15366" max="15366" width="15.85546875" style="2" bestFit="1" customWidth="1"/>
    <col min="15367" max="15367" width="9.140625" style="2" customWidth="1"/>
    <col min="15368" max="15368" width="70.140625" style="2" bestFit="1" customWidth="1"/>
    <col min="15369" max="15369" width="15.5703125" style="2" bestFit="1" customWidth="1"/>
    <col min="15370" max="15371" width="16.7109375" style="2" bestFit="1" customWidth="1"/>
    <col min="15372" max="15372" width="9.140625" style="2" customWidth="1"/>
    <col min="15373" max="15373" width="70.140625" style="2" bestFit="1" customWidth="1"/>
    <col min="15374" max="15374" width="13.42578125" style="2" bestFit="1" customWidth="1"/>
    <col min="15375" max="15376" width="13.5703125" style="2" bestFit="1" customWidth="1"/>
    <col min="15377" max="15585" width="9.140625" style="2"/>
    <col min="15586" max="15586" width="44.28515625" style="2" bestFit="1" customWidth="1"/>
    <col min="15587" max="15587" width="18" style="2" bestFit="1" customWidth="1"/>
    <col min="15588" max="15589" width="13.5703125" style="2" bestFit="1" customWidth="1"/>
    <col min="15590" max="15590" width="15.5703125" style="2" bestFit="1" customWidth="1"/>
    <col min="15591" max="15592" width="15.5703125" style="2" customWidth="1"/>
    <col min="15593" max="15593" width="9.140625" style="2" customWidth="1"/>
    <col min="15594" max="15594" width="46.42578125" style="2" bestFit="1" customWidth="1"/>
    <col min="15595" max="15595" width="16.7109375" style="2" bestFit="1" customWidth="1"/>
    <col min="15596" max="15597" width="13.5703125" style="2" bestFit="1" customWidth="1"/>
    <col min="15598" max="15598" width="15.5703125" style="2" bestFit="1" customWidth="1"/>
    <col min="15599" max="15600" width="15.5703125" style="2" customWidth="1"/>
    <col min="15601" max="15601" width="9.140625" style="2" customWidth="1"/>
    <col min="15602" max="15602" width="59.5703125" style="2" bestFit="1" customWidth="1"/>
    <col min="15603" max="15603" width="17.85546875" style="2" bestFit="1" customWidth="1"/>
    <col min="15604" max="15606" width="13.5703125" style="2" bestFit="1" customWidth="1"/>
    <col min="15607" max="15607" width="14.5703125" style="2" bestFit="1" customWidth="1"/>
    <col min="15608" max="15608" width="9.140625" style="2" customWidth="1"/>
    <col min="15609" max="15609" width="33.140625" style="2" customWidth="1"/>
    <col min="15610" max="15610" width="16.7109375" style="2" bestFit="1" customWidth="1"/>
    <col min="15611" max="15612" width="15.5703125" style="2" bestFit="1" customWidth="1"/>
    <col min="15613" max="15613" width="16.7109375" style="2" bestFit="1" customWidth="1"/>
    <col min="15614" max="15614" width="12.28515625" style="2" bestFit="1" customWidth="1"/>
    <col min="15615" max="15615" width="52.140625" style="2" customWidth="1"/>
    <col min="15616" max="15618" width="13.42578125" style="2" bestFit="1" customWidth="1"/>
    <col min="15619" max="15619" width="13.42578125" style="2" customWidth="1"/>
    <col min="15620" max="15621" width="12.7109375" style="2" bestFit="1" customWidth="1"/>
    <col min="15622" max="15622" width="15.85546875" style="2" bestFit="1" customWidth="1"/>
    <col min="15623" max="15623" width="9.140625" style="2" customWidth="1"/>
    <col min="15624" max="15624" width="70.140625" style="2" bestFit="1" customWidth="1"/>
    <col min="15625" max="15625" width="15.5703125" style="2" bestFit="1" customWidth="1"/>
    <col min="15626" max="15627" width="16.7109375" style="2" bestFit="1" customWidth="1"/>
    <col min="15628" max="15628" width="9.140625" style="2" customWidth="1"/>
    <col min="15629" max="15629" width="70.140625" style="2" bestFit="1" customWidth="1"/>
    <col min="15630" max="15630" width="13.42578125" style="2" bestFit="1" customWidth="1"/>
    <col min="15631" max="15632" width="13.5703125" style="2" bestFit="1" customWidth="1"/>
    <col min="15633" max="15841" width="9.140625" style="2"/>
    <col min="15842" max="15842" width="44.28515625" style="2" bestFit="1" customWidth="1"/>
    <col min="15843" max="15843" width="18" style="2" bestFit="1" customWidth="1"/>
    <col min="15844" max="15845" width="13.5703125" style="2" bestFit="1" customWidth="1"/>
    <col min="15846" max="15846" width="15.5703125" style="2" bestFit="1" customWidth="1"/>
    <col min="15847" max="15848" width="15.5703125" style="2" customWidth="1"/>
    <col min="15849" max="15849" width="9.140625" style="2" customWidth="1"/>
    <col min="15850" max="15850" width="46.42578125" style="2" bestFit="1" customWidth="1"/>
    <col min="15851" max="15851" width="16.7109375" style="2" bestFit="1" customWidth="1"/>
    <col min="15852" max="15853" width="13.5703125" style="2" bestFit="1" customWidth="1"/>
    <col min="15854" max="15854" width="15.5703125" style="2" bestFit="1" customWidth="1"/>
    <col min="15855" max="15856" width="15.5703125" style="2" customWidth="1"/>
    <col min="15857" max="15857" width="9.140625" style="2" customWidth="1"/>
    <col min="15858" max="15858" width="59.5703125" style="2" bestFit="1" customWidth="1"/>
    <col min="15859" max="15859" width="17.85546875" style="2" bestFit="1" customWidth="1"/>
    <col min="15860" max="15862" width="13.5703125" style="2" bestFit="1" customWidth="1"/>
    <col min="15863" max="15863" width="14.5703125" style="2" bestFit="1" customWidth="1"/>
    <col min="15864" max="15864" width="9.140625" style="2" customWidth="1"/>
    <col min="15865" max="15865" width="33.140625" style="2" customWidth="1"/>
    <col min="15866" max="15866" width="16.7109375" style="2" bestFit="1" customWidth="1"/>
    <col min="15867" max="15868" width="15.5703125" style="2" bestFit="1" customWidth="1"/>
    <col min="15869" max="15869" width="16.7109375" style="2" bestFit="1" customWidth="1"/>
    <col min="15870" max="15870" width="12.28515625" style="2" bestFit="1" customWidth="1"/>
    <col min="15871" max="15871" width="52.140625" style="2" customWidth="1"/>
    <col min="15872" max="15874" width="13.42578125" style="2" bestFit="1" customWidth="1"/>
    <col min="15875" max="15875" width="13.42578125" style="2" customWidth="1"/>
    <col min="15876" max="15877" width="12.7109375" style="2" bestFit="1" customWidth="1"/>
    <col min="15878" max="15878" width="15.85546875" style="2" bestFit="1" customWidth="1"/>
    <col min="15879" max="15879" width="9.140625" style="2" customWidth="1"/>
    <col min="15880" max="15880" width="70.140625" style="2" bestFit="1" customWidth="1"/>
    <col min="15881" max="15881" width="15.5703125" style="2" bestFit="1" customWidth="1"/>
    <col min="15882" max="15883" width="16.7109375" style="2" bestFit="1" customWidth="1"/>
    <col min="15884" max="15884" width="9.140625" style="2" customWidth="1"/>
    <col min="15885" max="15885" width="70.140625" style="2" bestFit="1" customWidth="1"/>
    <col min="15886" max="15886" width="13.42578125" style="2" bestFit="1" customWidth="1"/>
    <col min="15887" max="15888" width="13.5703125" style="2" bestFit="1" customWidth="1"/>
    <col min="15889" max="16097" width="9.140625" style="2"/>
    <col min="16098" max="16098" width="44.28515625" style="2" bestFit="1" customWidth="1"/>
    <col min="16099" max="16099" width="18" style="2" bestFit="1" customWidth="1"/>
    <col min="16100" max="16101" width="13.5703125" style="2" bestFit="1" customWidth="1"/>
    <col min="16102" max="16102" width="15.5703125" style="2" bestFit="1" customWidth="1"/>
    <col min="16103" max="16104" width="15.5703125" style="2" customWidth="1"/>
    <col min="16105" max="16105" width="9.140625" style="2" customWidth="1"/>
    <col min="16106" max="16106" width="46.42578125" style="2" bestFit="1" customWidth="1"/>
    <col min="16107" max="16107" width="16.7109375" style="2" bestFit="1" customWidth="1"/>
    <col min="16108" max="16109" width="13.5703125" style="2" bestFit="1" customWidth="1"/>
    <col min="16110" max="16110" width="15.5703125" style="2" bestFit="1" customWidth="1"/>
    <col min="16111" max="16112" width="15.5703125" style="2" customWidth="1"/>
    <col min="16113" max="16113" width="9.140625" style="2" customWidth="1"/>
    <col min="16114" max="16114" width="59.5703125" style="2" bestFit="1" customWidth="1"/>
    <col min="16115" max="16115" width="17.85546875" style="2" bestFit="1" customWidth="1"/>
    <col min="16116" max="16118" width="13.5703125" style="2" bestFit="1" customWidth="1"/>
    <col min="16119" max="16119" width="14.5703125" style="2" bestFit="1" customWidth="1"/>
    <col min="16120" max="16120" width="9.140625" style="2" customWidth="1"/>
    <col min="16121" max="16121" width="33.140625" style="2" customWidth="1"/>
    <col min="16122" max="16122" width="16.7109375" style="2" bestFit="1" customWidth="1"/>
    <col min="16123" max="16124" width="15.5703125" style="2" bestFit="1" customWidth="1"/>
    <col min="16125" max="16125" width="16.7109375" style="2" bestFit="1" customWidth="1"/>
    <col min="16126" max="16126" width="12.28515625" style="2" bestFit="1" customWidth="1"/>
    <col min="16127" max="16127" width="52.140625" style="2" customWidth="1"/>
    <col min="16128" max="16130" width="13.42578125" style="2" bestFit="1" customWidth="1"/>
    <col min="16131" max="16131" width="13.42578125" style="2" customWidth="1"/>
    <col min="16132" max="16133" width="12.7109375" style="2" bestFit="1" customWidth="1"/>
    <col min="16134" max="16134" width="15.85546875" style="2" bestFit="1" customWidth="1"/>
    <col min="16135" max="16135" width="9.140625" style="2" customWidth="1"/>
    <col min="16136" max="16136" width="70.140625" style="2" bestFit="1" customWidth="1"/>
    <col min="16137" max="16137" width="15.5703125" style="2" bestFit="1" customWidth="1"/>
    <col min="16138" max="16139" width="16.7109375" style="2" bestFit="1" customWidth="1"/>
    <col min="16140" max="16140" width="9.140625" style="2" customWidth="1"/>
    <col min="16141" max="16141" width="70.140625" style="2" bestFit="1" customWidth="1"/>
    <col min="16142" max="16142" width="13.42578125" style="2" bestFit="1" customWidth="1"/>
    <col min="16143" max="16144" width="13.5703125" style="2" bestFit="1" customWidth="1"/>
    <col min="16145" max="16375" width="9.140625" style="2"/>
    <col min="16376" max="16376" width="9.140625" style="2" customWidth="1"/>
    <col min="16377" max="16384" width="9.140625" style="2"/>
  </cols>
  <sheetData>
    <row r="1" spans="1:19" x14ac:dyDescent="0.25">
      <c r="A1" s="1" t="s">
        <v>0</v>
      </c>
      <c r="B1" s="2" t="s">
        <v>137</v>
      </c>
      <c r="C1" s="2" t="s">
        <v>138</v>
      </c>
      <c r="G1" s="2" t="s">
        <v>137</v>
      </c>
      <c r="H1" s="2" t="s">
        <v>138</v>
      </c>
    </row>
    <row r="2" spans="1:19" ht="12.75" x14ac:dyDescent="0.2">
      <c r="A2" s="3" t="s">
        <v>1</v>
      </c>
      <c r="B2" s="4">
        <v>43100</v>
      </c>
      <c r="C2" s="4">
        <v>43465</v>
      </c>
      <c r="D2" s="4">
        <v>43830</v>
      </c>
      <c r="F2" s="3" t="s">
        <v>1</v>
      </c>
      <c r="G2" s="4">
        <v>43100</v>
      </c>
      <c r="H2" s="4">
        <v>43465</v>
      </c>
      <c r="I2" s="4">
        <v>43830</v>
      </c>
      <c r="K2" s="3" t="s">
        <v>2</v>
      </c>
      <c r="L2" s="4">
        <v>43100</v>
      </c>
      <c r="M2" s="4">
        <v>43465</v>
      </c>
      <c r="N2" s="4">
        <v>43830</v>
      </c>
      <c r="P2" s="3" t="s">
        <v>3</v>
      </c>
      <c r="Q2" s="4">
        <v>43465</v>
      </c>
      <c r="R2" s="4">
        <v>43830</v>
      </c>
      <c r="S2" s="109"/>
    </row>
    <row r="3" spans="1:19" ht="12.75" x14ac:dyDescent="0.2">
      <c r="A3" s="5" t="s">
        <v>5</v>
      </c>
      <c r="B3" s="6">
        <v>4767708585</v>
      </c>
      <c r="C3" s="6">
        <v>5159868504</v>
      </c>
      <c r="D3" s="6">
        <v>5425534656</v>
      </c>
      <c r="E3" s="37"/>
      <c r="F3" s="5" t="s">
        <v>6</v>
      </c>
      <c r="G3" s="7">
        <v>4767708585</v>
      </c>
      <c r="H3" s="7">
        <v>5159868504</v>
      </c>
      <c r="I3" s="7">
        <v>5425534656</v>
      </c>
      <c r="J3" s="8"/>
      <c r="K3" s="9" t="s">
        <v>7</v>
      </c>
      <c r="L3" s="10">
        <v>514506754</v>
      </c>
      <c r="M3" s="11">
        <v>481003807</v>
      </c>
      <c r="N3" s="11">
        <v>492509251</v>
      </c>
      <c r="P3" s="12" t="s">
        <v>8</v>
      </c>
      <c r="Q3" s="13"/>
      <c r="R3" s="13"/>
    </row>
    <row r="4" spans="1:19" ht="12.75" x14ac:dyDescent="0.2">
      <c r="A4" s="14" t="s">
        <v>10</v>
      </c>
      <c r="B4" s="15">
        <v>3073645791</v>
      </c>
      <c r="C4" s="16">
        <v>3390961339</v>
      </c>
      <c r="D4" s="16">
        <v>3404969917</v>
      </c>
      <c r="F4" s="14" t="s">
        <v>11</v>
      </c>
      <c r="G4" s="17">
        <v>3075240081</v>
      </c>
      <c r="H4" s="18">
        <v>3308551898</v>
      </c>
      <c r="I4" s="18">
        <v>3492750710</v>
      </c>
      <c r="J4" s="19"/>
      <c r="K4" s="20" t="s">
        <v>12</v>
      </c>
      <c r="L4" s="21">
        <v>278290048</v>
      </c>
      <c r="M4" s="22">
        <v>286164981</v>
      </c>
      <c r="N4" s="22">
        <v>295734527</v>
      </c>
      <c r="P4" s="23" t="s">
        <v>13</v>
      </c>
      <c r="Q4" s="24">
        <v>0</v>
      </c>
      <c r="R4" s="24">
        <v>0</v>
      </c>
    </row>
    <row r="5" spans="1:19" ht="12.75" x14ac:dyDescent="0.2">
      <c r="A5" s="20" t="s">
        <v>15</v>
      </c>
      <c r="B5" s="25">
        <v>58493347</v>
      </c>
      <c r="C5" s="26">
        <v>82015381</v>
      </c>
      <c r="D5" s="26">
        <v>73467181</v>
      </c>
      <c r="F5" s="20" t="s">
        <v>16</v>
      </c>
      <c r="G5" s="27">
        <v>990284318</v>
      </c>
      <c r="H5" s="28">
        <v>1156830189</v>
      </c>
      <c r="I5" s="28">
        <v>1238397214</v>
      </c>
      <c r="J5" s="19"/>
      <c r="K5" s="20" t="s">
        <v>17</v>
      </c>
      <c r="L5" s="21">
        <v>925438</v>
      </c>
      <c r="M5" s="22">
        <v>773939</v>
      </c>
      <c r="N5" s="22">
        <v>732900</v>
      </c>
      <c r="P5" s="29" t="s">
        <v>18</v>
      </c>
      <c r="Q5" s="24">
        <v>0</v>
      </c>
      <c r="R5" s="24">
        <v>0</v>
      </c>
    </row>
    <row r="6" spans="1:19" ht="12.75" x14ac:dyDescent="0.2">
      <c r="A6" s="20" t="s">
        <v>20</v>
      </c>
      <c r="B6" s="25">
        <v>840293421</v>
      </c>
      <c r="C6" s="26">
        <v>875473376</v>
      </c>
      <c r="D6" s="26">
        <v>750061657</v>
      </c>
      <c r="F6" s="30" t="s">
        <v>21</v>
      </c>
      <c r="G6" s="31">
        <v>190220034</v>
      </c>
      <c r="H6" s="32">
        <v>194541361</v>
      </c>
      <c r="I6" s="32">
        <v>221444517</v>
      </c>
      <c r="J6" s="19"/>
      <c r="K6" s="20" t="s">
        <v>22</v>
      </c>
      <c r="L6" s="21">
        <v>162212973</v>
      </c>
      <c r="M6" s="22">
        <v>142726904</v>
      </c>
      <c r="N6" s="22">
        <v>135902316</v>
      </c>
      <c r="P6" s="33" t="s">
        <v>23</v>
      </c>
      <c r="Q6" s="34">
        <v>105534594</v>
      </c>
      <c r="R6" s="34">
        <v>59909072</v>
      </c>
    </row>
    <row r="7" spans="1:19" ht="12.75" x14ac:dyDescent="0.2">
      <c r="A7" s="20" t="s">
        <v>25</v>
      </c>
      <c r="B7" s="25">
        <v>768257219</v>
      </c>
      <c r="C7" s="26">
        <v>816175489</v>
      </c>
      <c r="D7" s="26">
        <v>862874811</v>
      </c>
      <c r="F7" s="30" t="s">
        <v>26</v>
      </c>
      <c r="G7" s="31">
        <v>424175149</v>
      </c>
      <c r="H7" s="32">
        <v>468959151</v>
      </c>
      <c r="I7" s="32">
        <v>488718384</v>
      </c>
      <c r="J7" s="19"/>
      <c r="K7" s="20" t="s">
        <v>27</v>
      </c>
      <c r="L7" s="21">
        <v>43623062</v>
      </c>
      <c r="M7" s="22">
        <v>37268967</v>
      </c>
      <c r="N7" s="22">
        <v>42991844</v>
      </c>
      <c r="P7" s="12" t="s">
        <v>28</v>
      </c>
      <c r="Q7" s="35">
        <v>0</v>
      </c>
      <c r="R7" s="35">
        <v>0</v>
      </c>
    </row>
    <row r="8" spans="1:19" ht="12.75" x14ac:dyDescent="0.2">
      <c r="A8" s="20" t="s">
        <v>29</v>
      </c>
      <c r="B8" s="25">
        <v>356008777</v>
      </c>
      <c r="C8" s="26">
        <v>376746528</v>
      </c>
      <c r="D8" s="26">
        <v>384640577</v>
      </c>
      <c r="F8" s="30" t="s">
        <v>30</v>
      </c>
      <c r="G8" s="31">
        <v>27557565</v>
      </c>
      <c r="H8" s="32">
        <v>35900224</v>
      </c>
      <c r="I8" s="32">
        <v>32762038</v>
      </c>
      <c r="J8" s="19"/>
      <c r="K8" s="20" t="s">
        <v>31</v>
      </c>
      <c r="L8" s="21">
        <v>43828</v>
      </c>
      <c r="M8" s="22">
        <v>-10991006</v>
      </c>
      <c r="N8" s="22">
        <v>-3434000</v>
      </c>
      <c r="P8" s="33" t="s">
        <v>32</v>
      </c>
      <c r="Q8" s="34">
        <v>-59938976</v>
      </c>
      <c r="R8" s="34">
        <v>-78517945</v>
      </c>
    </row>
    <row r="9" spans="1:19" ht="12.75" x14ac:dyDescent="0.2">
      <c r="A9" s="20" t="s">
        <v>33</v>
      </c>
      <c r="B9" s="25">
        <v>791770</v>
      </c>
      <c r="C9" s="26">
        <v>916348</v>
      </c>
      <c r="D9" s="26">
        <v>899915</v>
      </c>
      <c r="F9" s="30" t="s">
        <v>34</v>
      </c>
      <c r="G9" s="31">
        <v>348142136</v>
      </c>
      <c r="H9" s="32">
        <v>457206888</v>
      </c>
      <c r="I9" s="32">
        <v>495082817</v>
      </c>
      <c r="J9" s="19"/>
      <c r="K9" s="20" t="s">
        <v>35</v>
      </c>
      <c r="L9" s="21">
        <v>6116930</v>
      </c>
      <c r="M9" s="22">
        <v>8950226</v>
      </c>
      <c r="N9" s="22">
        <v>6634382</v>
      </c>
      <c r="P9" s="36" t="s">
        <v>36</v>
      </c>
      <c r="Q9" s="35">
        <v>0</v>
      </c>
      <c r="R9" s="35">
        <v>0</v>
      </c>
    </row>
    <row r="10" spans="1:19" ht="12.75" x14ac:dyDescent="0.2">
      <c r="A10" s="20" t="s">
        <v>12</v>
      </c>
      <c r="B10" s="25">
        <v>648812917</v>
      </c>
      <c r="C10" s="26">
        <v>695324451</v>
      </c>
      <c r="D10" s="26">
        <v>700741559</v>
      </c>
      <c r="F10" s="30" t="s">
        <v>38</v>
      </c>
      <c r="G10" s="31">
        <v>189434</v>
      </c>
      <c r="H10" s="32">
        <v>222565</v>
      </c>
      <c r="I10" s="32">
        <v>389458</v>
      </c>
      <c r="J10" s="19"/>
      <c r="K10" s="20" t="s">
        <v>39</v>
      </c>
      <c r="L10" s="21">
        <v>23294475</v>
      </c>
      <c r="M10" s="22">
        <v>16109796</v>
      </c>
      <c r="N10" s="22">
        <v>14586914</v>
      </c>
      <c r="O10" s="37"/>
      <c r="P10" s="38" t="s">
        <v>40</v>
      </c>
      <c r="Q10" s="39">
        <v>-36824802</v>
      </c>
      <c r="R10" s="39">
        <v>-57797317</v>
      </c>
    </row>
    <row r="11" spans="1:19" ht="12.75" x14ac:dyDescent="0.2">
      <c r="A11" s="20" t="s">
        <v>17</v>
      </c>
      <c r="B11" s="25">
        <v>2525908</v>
      </c>
      <c r="C11" s="26">
        <v>2206928</v>
      </c>
      <c r="D11" s="26">
        <v>2247358</v>
      </c>
      <c r="F11" s="20" t="s">
        <v>42</v>
      </c>
      <c r="G11" s="27">
        <v>942569101</v>
      </c>
      <c r="H11" s="28">
        <v>968383523</v>
      </c>
      <c r="I11" s="28">
        <v>913902329</v>
      </c>
      <c r="J11" s="8"/>
      <c r="K11" s="9" t="s">
        <v>43</v>
      </c>
      <c r="L11" s="17">
        <v>-361944772</v>
      </c>
      <c r="M11" s="11">
        <v>-328227254</v>
      </c>
      <c r="N11" s="11">
        <v>-330267702</v>
      </c>
      <c r="P11" s="33" t="s">
        <v>44</v>
      </c>
      <c r="Q11" s="34">
        <v>-49666331</v>
      </c>
      <c r="R11" s="34">
        <v>-61031857</v>
      </c>
    </row>
    <row r="12" spans="1:19" ht="12.75" x14ac:dyDescent="0.2">
      <c r="A12" s="20" t="s">
        <v>46</v>
      </c>
      <c r="B12" s="25">
        <v>390369965</v>
      </c>
      <c r="C12" s="26">
        <v>533416806</v>
      </c>
      <c r="D12" s="26">
        <v>621298572</v>
      </c>
      <c r="F12" s="20" t="s">
        <v>47</v>
      </c>
      <c r="G12" s="27">
        <v>251054056</v>
      </c>
      <c r="H12" s="28">
        <v>172812807</v>
      </c>
      <c r="I12" s="28">
        <v>238088644</v>
      </c>
      <c r="J12" s="40"/>
      <c r="K12" s="20" t="s">
        <v>48</v>
      </c>
      <c r="L12" s="21">
        <v>-230970163</v>
      </c>
      <c r="M12" s="22">
        <v>-194944005</v>
      </c>
      <c r="N12" s="22">
        <v>-186171406</v>
      </c>
      <c r="P12" s="41" t="s">
        <v>49</v>
      </c>
      <c r="Q12" s="24">
        <v>-4070713</v>
      </c>
      <c r="R12" s="24">
        <v>-79640730</v>
      </c>
    </row>
    <row r="13" spans="1:19" ht="12.75" x14ac:dyDescent="0.2">
      <c r="A13" s="20" t="s">
        <v>51</v>
      </c>
      <c r="B13" s="25">
        <v>8092467</v>
      </c>
      <c r="C13" s="26">
        <v>8686032</v>
      </c>
      <c r="D13" s="26">
        <v>8738287</v>
      </c>
      <c r="F13" s="20" t="s">
        <v>29</v>
      </c>
      <c r="G13" s="27">
        <v>55205210</v>
      </c>
      <c r="H13" s="28">
        <v>61881659</v>
      </c>
      <c r="I13" s="28">
        <v>69024936</v>
      </c>
      <c r="J13" s="40"/>
      <c r="K13" s="20" t="s">
        <v>52</v>
      </c>
      <c r="L13" s="21">
        <v>0</v>
      </c>
      <c r="M13" s="22">
        <v>0</v>
      </c>
      <c r="N13" s="22">
        <v>0</v>
      </c>
      <c r="P13" s="42" t="s">
        <v>53</v>
      </c>
      <c r="Q13" s="35">
        <v>297138124</v>
      </c>
      <c r="R13" s="35">
        <v>296748726</v>
      </c>
    </row>
    <row r="14" spans="1:19" ht="12.75" x14ac:dyDescent="0.2">
      <c r="A14" s="14" t="s">
        <v>55</v>
      </c>
      <c r="B14" s="15">
        <v>1591771914</v>
      </c>
      <c r="C14" s="16">
        <v>1663214612</v>
      </c>
      <c r="D14" s="16">
        <v>1910122914</v>
      </c>
      <c r="F14" s="20" t="s">
        <v>33</v>
      </c>
      <c r="G14" s="27">
        <v>17594823</v>
      </c>
      <c r="H14" s="28">
        <v>17337032</v>
      </c>
      <c r="I14" s="28">
        <v>17809409</v>
      </c>
      <c r="J14" s="40"/>
      <c r="K14" s="20" t="s">
        <v>56</v>
      </c>
      <c r="L14" s="21">
        <v>-20037503</v>
      </c>
      <c r="M14" s="22">
        <v>-45648048</v>
      </c>
      <c r="N14" s="22">
        <v>-32925855</v>
      </c>
      <c r="P14" s="42" t="s">
        <v>57</v>
      </c>
      <c r="Q14" s="35">
        <v>4264249</v>
      </c>
      <c r="R14" s="35">
        <v>648061</v>
      </c>
    </row>
    <row r="15" spans="1:19" ht="12.75" x14ac:dyDescent="0.2">
      <c r="A15" s="20" t="s">
        <v>20</v>
      </c>
      <c r="B15" s="25">
        <v>5091353</v>
      </c>
      <c r="C15" s="26">
        <v>5411686</v>
      </c>
      <c r="D15" s="26">
        <v>9743588</v>
      </c>
      <c r="F15" s="20" t="s">
        <v>58</v>
      </c>
      <c r="G15" s="27">
        <v>96897182</v>
      </c>
      <c r="H15" s="28">
        <v>119046390</v>
      </c>
      <c r="I15" s="28">
        <v>145339822</v>
      </c>
      <c r="J15" s="40"/>
      <c r="K15" s="20" t="s">
        <v>17</v>
      </c>
      <c r="L15" s="21">
        <v>-147591</v>
      </c>
      <c r="M15" s="22">
        <v>-129647</v>
      </c>
      <c r="N15" s="22">
        <v>-71057</v>
      </c>
      <c r="P15" s="42" t="s">
        <v>59</v>
      </c>
      <c r="Q15" s="35">
        <v>297331660</v>
      </c>
      <c r="R15" s="35">
        <v>217756057</v>
      </c>
    </row>
    <row r="16" spans="1:19" x14ac:dyDescent="0.25">
      <c r="A16" s="20" t="s">
        <v>25</v>
      </c>
      <c r="B16" s="25">
        <v>488754610</v>
      </c>
      <c r="C16" s="26">
        <v>550391480</v>
      </c>
      <c r="D16" s="26">
        <v>683997354</v>
      </c>
      <c r="F16" s="20" t="s">
        <v>60</v>
      </c>
      <c r="G16" s="27">
        <v>69687482</v>
      </c>
      <c r="H16" s="28">
        <v>55323569</v>
      </c>
      <c r="I16" s="28">
        <v>55503101</v>
      </c>
      <c r="J16" s="40"/>
      <c r="K16" s="20" t="s">
        <v>35</v>
      </c>
      <c r="L16" s="21">
        <v>0</v>
      </c>
      <c r="M16" s="22">
        <v>0</v>
      </c>
      <c r="N16" s="22">
        <v>0</v>
      </c>
    </row>
    <row r="17" spans="1:18" x14ac:dyDescent="0.25">
      <c r="A17" s="20" t="s">
        <v>29</v>
      </c>
      <c r="B17" s="25">
        <v>2224879</v>
      </c>
      <c r="C17" s="26">
        <v>5691786</v>
      </c>
      <c r="D17" s="26">
        <v>5533944</v>
      </c>
      <c r="F17" s="20" t="s">
        <v>62</v>
      </c>
      <c r="G17" s="27">
        <v>95</v>
      </c>
      <c r="H17" s="28">
        <v>95</v>
      </c>
      <c r="I17" s="28">
        <v>0</v>
      </c>
      <c r="J17" s="40"/>
      <c r="K17" s="20" t="s">
        <v>63</v>
      </c>
      <c r="L17" s="21">
        <v>-33179035</v>
      </c>
      <c r="M17" s="22">
        <v>-25499389</v>
      </c>
      <c r="N17" s="22">
        <v>-34017981</v>
      </c>
    </row>
    <row r="18" spans="1:18" x14ac:dyDescent="0.25">
      <c r="A18" s="20" t="s">
        <v>33</v>
      </c>
      <c r="B18" s="25">
        <v>0</v>
      </c>
      <c r="C18" s="26">
        <v>0</v>
      </c>
      <c r="D18" s="26">
        <v>0</v>
      </c>
      <c r="F18" s="20" t="s">
        <v>65</v>
      </c>
      <c r="G18" s="27">
        <v>651947814</v>
      </c>
      <c r="H18" s="28">
        <v>756936634</v>
      </c>
      <c r="I18" s="28">
        <v>814685255</v>
      </c>
      <c r="J18" s="40"/>
      <c r="K18" s="20" t="s">
        <v>66</v>
      </c>
      <c r="L18" s="21">
        <v>-77610480</v>
      </c>
      <c r="M18" s="22">
        <v>-62006165</v>
      </c>
      <c r="N18" s="22">
        <v>-77081403</v>
      </c>
      <c r="P18" s="43" t="s">
        <v>67</v>
      </c>
      <c r="Q18" s="44">
        <v>43465</v>
      </c>
      <c r="R18" s="44">
        <v>43830</v>
      </c>
    </row>
    <row r="19" spans="1:18" x14ac:dyDescent="0.25">
      <c r="A19" s="20" t="s">
        <v>12</v>
      </c>
      <c r="B19" s="25">
        <v>846309446</v>
      </c>
      <c r="C19" s="26">
        <v>889750145</v>
      </c>
      <c r="D19" s="26">
        <v>975363450</v>
      </c>
      <c r="F19" s="14" t="s">
        <v>69</v>
      </c>
      <c r="G19" s="17">
        <v>1279117669</v>
      </c>
      <c r="H19" s="18">
        <v>1412060259</v>
      </c>
      <c r="I19" s="18">
        <v>1473611405</v>
      </c>
      <c r="J19" s="40"/>
      <c r="K19" s="20" t="s">
        <v>70</v>
      </c>
      <c r="L19" s="21">
        <v>0</v>
      </c>
      <c r="M19" s="22">
        <v>0</v>
      </c>
      <c r="N19" s="22">
        <v>0</v>
      </c>
      <c r="P19" s="45" t="s">
        <v>71</v>
      </c>
      <c r="Q19" s="24">
        <v>538023013</v>
      </c>
      <c r="R19" s="24">
        <v>408124808</v>
      </c>
    </row>
    <row r="20" spans="1:18" x14ac:dyDescent="0.25">
      <c r="A20" s="20" t="s">
        <v>17</v>
      </c>
      <c r="B20" s="25">
        <v>2480094</v>
      </c>
      <c r="C20" s="26">
        <v>2480630</v>
      </c>
      <c r="D20" s="26">
        <v>3249450</v>
      </c>
      <c r="F20" s="20" t="s">
        <v>16</v>
      </c>
      <c r="G20" s="27">
        <v>331622456</v>
      </c>
      <c r="H20" s="28">
        <v>387002103</v>
      </c>
      <c r="I20" s="28">
        <v>423999671</v>
      </c>
      <c r="J20" s="46"/>
      <c r="K20" s="47" t="s">
        <v>73</v>
      </c>
      <c r="L20" s="48">
        <v>152561982</v>
      </c>
      <c r="M20" s="49">
        <v>152776553</v>
      </c>
      <c r="N20" s="49">
        <v>162241549</v>
      </c>
      <c r="P20" s="50" t="s">
        <v>74</v>
      </c>
      <c r="Q20" s="39">
        <v>-292189654</v>
      </c>
      <c r="R20" s="39">
        <v>-212529961</v>
      </c>
    </row>
    <row r="21" spans="1:18" x14ac:dyDescent="0.25">
      <c r="A21" s="20" t="s">
        <v>76</v>
      </c>
      <c r="B21" s="25">
        <v>244783480</v>
      </c>
      <c r="C21" s="26">
        <v>208057606</v>
      </c>
      <c r="D21" s="26">
        <v>230405981</v>
      </c>
      <c r="F21" s="20" t="s">
        <v>42</v>
      </c>
      <c r="G21" s="27">
        <v>121013161</v>
      </c>
      <c r="H21" s="28">
        <v>100485602</v>
      </c>
      <c r="I21" s="28">
        <v>69428822</v>
      </c>
      <c r="J21" s="19"/>
      <c r="K21" s="20" t="s">
        <v>77</v>
      </c>
      <c r="L21" s="21">
        <v>-68172796</v>
      </c>
      <c r="M21" s="22">
        <v>-62205884</v>
      </c>
      <c r="N21" s="22">
        <v>-88003437</v>
      </c>
      <c r="P21" s="50" t="s">
        <v>78</v>
      </c>
      <c r="Q21" s="39">
        <v>-46885432</v>
      </c>
      <c r="R21" s="39">
        <v>-37475798</v>
      </c>
    </row>
    <row r="22" spans="1:18" x14ac:dyDescent="0.25">
      <c r="A22" s="20" t="s">
        <v>79</v>
      </c>
      <c r="B22" s="25">
        <v>2128052</v>
      </c>
      <c r="C22" s="26">
        <v>1431279</v>
      </c>
      <c r="D22" s="26">
        <v>1829147</v>
      </c>
      <c r="F22" s="20" t="s">
        <v>47</v>
      </c>
      <c r="G22" s="27">
        <v>201960550</v>
      </c>
      <c r="H22" s="28">
        <v>293405572</v>
      </c>
      <c r="I22" s="28">
        <v>286883419</v>
      </c>
      <c r="J22" s="51"/>
      <c r="K22" s="52" t="s">
        <v>80</v>
      </c>
      <c r="L22" s="31">
        <v>68017286</v>
      </c>
      <c r="M22" s="31">
        <v>72464964</v>
      </c>
      <c r="N22" s="31">
        <v>74147803</v>
      </c>
      <c r="P22" s="45" t="s">
        <v>81</v>
      </c>
      <c r="Q22" s="24">
        <v>198947927</v>
      </c>
      <c r="R22" s="24">
        <v>158119049</v>
      </c>
    </row>
    <row r="23" spans="1:18" x14ac:dyDescent="0.25">
      <c r="A23" s="14" t="s">
        <v>82</v>
      </c>
      <c r="B23" s="15">
        <v>102290880</v>
      </c>
      <c r="C23" s="16">
        <v>105692553</v>
      </c>
      <c r="D23" s="16">
        <v>110441825</v>
      </c>
      <c r="F23" s="20" t="s">
        <v>29</v>
      </c>
      <c r="G23" s="27">
        <v>0</v>
      </c>
      <c r="H23" s="28">
        <v>0</v>
      </c>
      <c r="I23" s="28">
        <v>0</v>
      </c>
      <c r="J23" s="51"/>
      <c r="K23" s="52" t="s">
        <v>83</v>
      </c>
      <c r="L23" s="31">
        <v>-71569507</v>
      </c>
      <c r="M23" s="31">
        <v>-71722344</v>
      </c>
      <c r="N23" s="31">
        <v>-82381716</v>
      </c>
      <c r="P23" s="50" t="s">
        <v>84</v>
      </c>
      <c r="Q23" s="39">
        <v>-14422665</v>
      </c>
      <c r="R23" s="39">
        <v>-11575251</v>
      </c>
    </row>
    <row r="24" spans="1:18" x14ac:dyDescent="0.25">
      <c r="A24" s="20" t="s">
        <v>86</v>
      </c>
      <c r="B24" s="25">
        <v>31342069</v>
      </c>
      <c r="C24" s="26">
        <v>38203598</v>
      </c>
      <c r="D24" s="26">
        <v>41630400</v>
      </c>
      <c r="F24" s="20" t="s">
        <v>33</v>
      </c>
      <c r="G24" s="27">
        <v>0</v>
      </c>
      <c r="H24" s="28">
        <v>0</v>
      </c>
      <c r="I24" s="28">
        <v>0</v>
      </c>
      <c r="J24" s="51"/>
      <c r="K24" s="52" t="s">
        <v>87</v>
      </c>
      <c r="L24" s="31">
        <v>-65315626</v>
      </c>
      <c r="M24" s="31">
        <v>-63252426</v>
      </c>
      <c r="N24" s="31">
        <v>-53315027</v>
      </c>
      <c r="P24" s="45" t="s">
        <v>88</v>
      </c>
      <c r="Q24" s="24">
        <v>184525262</v>
      </c>
      <c r="R24" s="24">
        <v>146543798</v>
      </c>
    </row>
    <row r="25" spans="1:18" x14ac:dyDescent="0.25">
      <c r="A25" s="20" t="s">
        <v>90</v>
      </c>
      <c r="B25" s="25">
        <v>27950583</v>
      </c>
      <c r="C25" s="26">
        <v>28600590</v>
      </c>
      <c r="D25" s="26">
        <v>31335783</v>
      </c>
      <c r="F25" s="20" t="s">
        <v>58</v>
      </c>
      <c r="G25" s="27">
        <v>13927398</v>
      </c>
      <c r="H25" s="28">
        <v>14333637</v>
      </c>
      <c r="I25" s="28">
        <v>9768904</v>
      </c>
      <c r="J25" s="51"/>
      <c r="K25" s="52" t="s">
        <v>91</v>
      </c>
      <c r="L25" s="31">
        <v>-22066514</v>
      </c>
      <c r="M25" s="31">
        <v>-21659285</v>
      </c>
      <c r="N25" s="31">
        <v>-23252891</v>
      </c>
      <c r="P25" s="50" t="s">
        <v>92</v>
      </c>
      <c r="Q25" s="39">
        <v>6188088</v>
      </c>
      <c r="R25" s="39">
        <v>2655874</v>
      </c>
    </row>
    <row r="26" spans="1:18" x14ac:dyDescent="0.25">
      <c r="A26" s="20" t="s">
        <v>94</v>
      </c>
      <c r="B26" s="25">
        <v>42998228</v>
      </c>
      <c r="C26" s="26">
        <v>38888365</v>
      </c>
      <c r="D26" s="26">
        <v>37475642</v>
      </c>
      <c r="F26" s="20" t="s">
        <v>60</v>
      </c>
      <c r="G26" s="27">
        <v>82783527</v>
      </c>
      <c r="H26" s="28">
        <v>67751598</v>
      </c>
      <c r="I26" s="28">
        <v>51279471</v>
      </c>
      <c r="J26" s="51"/>
      <c r="K26" s="52" t="s">
        <v>95</v>
      </c>
      <c r="L26" s="31">
        <v>24330906</v>
      </c>
      <c r="M26" s="31">
        <v>24095628</v>
      </c>
      <c r="N26" s="31">
        <v>23476530</v>
      </c>
      <c r="P26" s="50" t="s">
        <v>96</v>
      </c>
      <c r="Q26" s="39">
        <v>0</v>
      </c>
      <c r="R26" s="39">
        <v>0</v>
      </c>
    </row>
    <row r="27" spans="1:18" x14ac:dyDescent="0.25">
      <c r="A27" s="20" t="s">
        <v>98</v>
      </c>
      <c r="B27" s="25">
        <v>0</v>
      </c>
      <c r="C27" s="26">
        <v>0</v>
      </c>
      <c r="D27" s="26">
        <v>0</v>
      </c>
      <c r="F27" s="20" t="s">
        <v>62</v>
      </c>
      <c r="G27" s="27">
        <v>440279</v>
      </c>
      <c r="H27" s="28">
        <v>549869</v>
      </c>
      <c r="I27" s="28">
        <v>10036907</v>
      </c>
      <c r="J27" s="51"/>
      <c r="K27" s="53" t="s">
        <v>99</v>
      </c>
      <c r="L27" s="13">
        <v>33365048</v>
      </c>
      <c r="M27" s="31">
        <v>35236536</v>
      </c>
      <c r="N27" s="31">
        <v>37759326</v>
      </c>
      <c r="P27" s="54" t="s">
        <v>100</v>
      </c>
      <c r="Q27" s="55">
        <v>190713350</v>
      </c>
      <c r="R27" s="55">
        <v>149199672</v>
      </c>
    </row>
    <row r="28" spans="1:18" x14ac:dyDescent="0.25">
      <c r="C28" s="56"/>
      <c r="D28" s="56"/>
      <c r="F28" s="20" t="s">
        <v>65</v>
      </c>
      <c r="G28" s="27">
        <v>527370298</v>
      </c>
      <c r="H28" s="28">
        <v>548531878</v>
      </c>
      <c r="I28" s="28">
        <v>622214211</v>
      </c>
      <c r="J28" s="51"/>
      <c r="K28" s="52" t="s">
        <v>102</v>
      </c>
      <c r="L28" s="31">
        <v>-51237306</v>
      </c>
      <c r="M28" s="31">
        <v>-54584056</v>
      </c>
      <c r="N28" s="31">
        <v>-72785734</v>
      </c>
      <c r="P28" s="54" t="s">
        <v>103</v>
      </c>
      <c r="Q28" s="55">
        <v>190713350</v>
      </c>
      <c r="R28" s="55">
        <v>149199672</v>
      </c>
    </row>
    <row r="29" spans="1:18" x14ac:dyDescent="0.25">
      <c r="C29" s="56"/>
      <c r="D29" s="56"/>
      <c r="F29" s="14" t="s">
        <v>104</v>
      </c>
      <c r="G29" s="17">
        <v>413350835</v>
      </c>
      <c r="H29" s="18">
        <v>439256347</v>
      </c>
      <c r="I29" s="18">
        <v>459172541</v>
      </c>
      <c r="J29" s="51"/>
      <c r="K29" s="52" t="s">
        <v>105</v>
      </c>
      <c r="L29" s="31">
        <v>16302917</v>
      </c>
      <c r="M29" s="31">
        <v>17215099</v>
      </c>
      <c r="N29" s="31">
        <v>25684966</v>
      </c>
      <c r="P29" s="50" t="s">
        <v>106</v>
      </c>
      <c r="Q29" s="39">
        <v>66828214</v>
      </c>
      <c r="R29" s="39">
        <v>55861522</v>
      </c>
    </row>
    <row r="30" spans="1:18" x14ac:dyDescent="0.25">
      <c r="C30" s="56"/>
      <c r="D30" s="56"/>
      <c r="H30"/>
      <c r="I30"/>
      <c r="J30" s="46"/>
      <c r="K30" s="47" t="s">
        <v>107</v>
      </c>
      <c r="L30" s="48">
        <v>84389186</v>
      </c>
      <c r="M30" s="49">
        <v>90570669</v>
      </c>
      <c r="N30" s="49">
        <v>74238112</v>
      </c>
      <c r="P30" s="50" t="s">
        <v>108</v>
      </c>
      <c r="Q30" s="39">
        <v>47762234</v>
      </c>
      <c r="R30" s="39">
        <v>25728702</v>
      </c>
    </row>
    <row r="31" spans="1:18" x14ac:dyDescent="0.25">
      <c r="C31" s="57"/>
      <c r="D31" s="57"/>
      <c r="H31" s="106">
        <v>2968348221</v>
      </c>
      <c r="I31" s="106">
        <v>2982705685</v>
      </c>
      <c r="J31" s="19"/>
      <c r="K31" s="20" t="s">
        <v>110</v>
      </c>
      <c r="L31" s="21">
        <v>-206935</v>
      </c>
      <c r="M31" s="22">
        <v>725352</v>
      </c>
      <c r="N31" s="22">
        <v>1632173</v>
      </c>
      <c r="P31" s="50" t="s">
        <v>111</v>
      </c>
      <c r="Q31" s="39">
        <v>0</v>
      </c>
      <c r="R31" s="39">
        <v>0</v>
      </c>
    </row>
    <row r="32" spans="1:18" x14ac:dyDescent="0.25">
      <c r="C32" s="56"/>
      <c r="D32" s="56"/>
      <c r="H32">
        <v>6.757667228425956</v>
      </c>
      <c r="I32">
        <v>6.4958276435785391</v>
      </c>
      <c r="J32" s="46"/>
      <c r="K32" s="47" t="s">
        <v>113</v>
      </c>
      <c r="L32" s="48">
        <v>84182251</v>
      </c>
      <c r="M32" s="49">
        <v>91296021</v>
      </c>
      <c r="N32" s="49">
        <v>75870285</v>
      </c>
      <c r="P32" s="50" t="s">
        <v>114</v>
      </c>
      <c r="Q32" s="39">
        <v>4765220</v>
      </c>
      <c r="R32" s="39">
        <v>3455828</v>
      </c>
    </row>
    <row r="33" spans="3:18" x14ac:dyDescent="0.25">
      <c r="C33" s="56"/>
      <c r="D33" s="56"/>
      <c r="H33"/>
      <c r="I33"/>
      <c r="J33" s="19"/>
      <c r="K33" s="20" t="s">
        <v>115</v>
      </c>
      <c r="L33" s="21">
        <v>-21342265</v>
      </c>
      <c r="M33" s="22">
        <v>-18046109</v>
      </c>
      <c r="N33" s="22">
        <v>9388192</v>
      </c>
      <c r="P33" s="50" t="s">
        <v>116</v>
      </c>
      <c r="Q33" s="39">
        <v>71357682</v>
      </c>
      <c r="R33" s="39">
        <v>64153620</v>
      </c>
    </row>
    <row r="34" spans="3:18" x14ac:dyDescent="0.25">
      <c r="C34" s="56"/>
      <c r="D34" s="56"/>
      <c r="H34"/>
      <c r="I34" s="106"/>
      <c r="J34" s="19"/>
      <c r="K34" s="20" t="s">
        <v>166</v>
      </c>
      <c r="L34" s="21">
        <v>-5210327</v>
      </c>
      <c r="M34" s="22">
        <v>-4159366</v>
      </c>
      <c r="N34" s="22">
        <v>-3750169</v>
      </c>
    </row>
    <row r="35" spans="3:18" x14ac:dyDescent="0.25">
      <c r="C35" s="56"/>
      <c r="D35" s="56"/>
      <c r="H35"/>
      <c r="I35"/>
      <c r="J35" s="8"/>
      <c r="K35" s="9" t="s">
        <v>119</v>
      </c>
      <c r="L35" s="17">
        <v>57629659</v>
      </c>
      <c r="M35" s="11">
        <v>69090546</v>
      </c>
      <c r="N35" s="11">
        <v>81508308</v>
      </c>
    </row>
    <row r="38" spans="3:18" x14ac:dyDescent="0.25">
      <c r="I38" s="107"/>
      <c r="M38" s="37"/>
      <c r="N38" s="37"/>
    </row>
    <row r="39" spans="3:18" x14ac:dyDescent="0.25">
      <c r="M39" s="37"/>
      <c r="N39" s="37"/>
    </row>
  </sheetData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showGridLines="0" tabSelected="1" zoomScale="80" zoomScaleNormal="80" workbookViewId="0">
      <selection activeCell="Q6" sqref="Q6"/>
    </sheetView>
  </sheetViews>
  <sheetFormatPr defaultRowHeight="15" x14ac:dyDescent="0.25"/>
  <cols>
    <col min="1" max="1" width="48.42578125" bestFit="1" customWidth="1"/>
    <col min="2" max="2" width="15.28515625" bestFit="1" customWidth="1"/>
    <col min="3" max="8" width="14.42578125" hidden="1" customWidth="1"/>
    <col min="9" max="12" width="15" bestFit="1" customWidth="1"/>
    <col min="13" max="13" width="15" customWidth="1"/>
    <col min="14" max="14" width="15" bestFit="1" customWidth="1"/>
    <col min="15" max="16" width="15" customWidth="1"/>
    <col min="17" max="17" width="15" bestFit="1" customWidth="1"/>
  </cols>
  <sheetData>
    <row r="1" spans="1:18" ht="15" customHeight="1" x14ac:dyDescent="0.25">
      <c r="A1" s="116" t="s">
        <v>128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</row>
    <row r="2" spans="1:18" ht="15.75" thickBot="1" x14ac:dyDescent="0.3">
      <c r="A2" s="59" t="s">
        <v>129</v>
      </c>
      <c r="B2" s="59" t="s">
        <v>130</v>
      </c>
      <c r="C2" s="59">
        <v>2005</v>
      </c>
      <c r="D2" s="59">
        <v>2006</v>
      </c>
      <c r="E2" s="59">
        <v>2007</v>
      </c>
      <c r="F2" s="59">
        <v>2008</v>
      </c>
      <c r="G2" s="59">
        <v>2009</v>
      </c>
      <c r="H2" s="59">
        <v>2010</v>
      </c>
      <c r="I2" s="59">
        <v>2011</v>
      </c>
      <c r="J2" s="78">
        <v>2012</v>
      </c>
      <c r="K2" s="59">
        <v>2013</v>
      </c>
      <c r="L2" s="59">
        <v>2014</v>
      </c>
      <c r="M2" s="59">
        <v>2015</v>
      </c>
      <c r="N2" s="59">
        <v>2016</v>
      </c>
      <c r="O2" s="59">
        <v>2017</v>
      </c>
      <c r="P2" s="59">
        <v>2018</v>
      </c>
      <c r="Q2" s="59">
        <v>2019</v>
      </c>
    </row>
    <row r="3" spans="1:18" x14ac:dyDescent="0.25">
      <c r="A3" s="110" t="s">
        <v>4</v>
      </c>
      <c r="B3" s="60" t="s">
        <v>125</v>
      </c>
      <c r="C3" s="61">
        <v>6.8500000000000005E-2</v>
      </c>
      <c r="D3" s="61">
        <v>6.1199999999999997E-2</v>
      </c>
      <c r="E3" s="61">
        <v>5.7299999999999997E-2</v>
      </c>
      <c r="F3" s="61">
        <v>3.4599999999999999E-2</v>
      </c>
      <c r="G3" s="62">
        <v>4.5165815601755394E-2</v>
      </c>
      <c r="H3" s="62">
        <v>4.5155132725946165E-2</v>
      </c>
      <c r="I3" s="62">
        <v>3.8412818063249803E-2</v>
      </c>
      <c r="J3" s="62">
        <v>3.5216537041035327E-2</v>
      </c>
      <c r="K3" s="62">
        <v>2.8537700146785666E-2</v>
      </c>
      <c r="L3" s="62">
        <v>2.9995525570815376E-2</v>
      </c>
      <c r="M3" s="62">
        <v>1.7525419841112871E-2</v>
      </c>
      <c r="N3" s="62">
        <v>3.7013162504446188E-2</v>
      </c>
      <c r="O3" s="62">
        <v>3.3171828195678058E-2</v>
      </c>
      <c r="P3" s="62">
        <v>2.8893465345348968E-2</v>
      </c>
      <c r="Q3" s="62">
        <v>3.1661614920019385E-2</v>
      </c>
      <c r="R3" s="58"/>
    </row>
    <row r="4" spans="1:18" x14ac:dyDescent="0.25">
      <c r="A4" s="111"/>
      <c r="B4" s="63" t="s">
        <v>126</v>
      </c>
      <c r="C4" s="64">
        <v>7.5499999999999998E-2</v>
      </c>
      <c r="D4" s="64">
        <v>6.7400000000000002E-2</v>
      </c>
      <c r="E4" s="64">
        <v>5.9400000000000001E-2</v>
      </c>
      <c r="F4" s="64">
        <v>3.0200000000000001E-2</v>
      </c>
      <c r="G4" s="65">
        <v>4.1862518160591805E-2</v>
      </c>
      <c r="H4" s="65">
        <v>4.7183975616331933E-2</v>
      </c>
      <c r="I4" s="65">
        <v>4.054542420610531E-2</v>
      </c>
      <c r="J4" s="65">
        <v>3.6859701247459034E-2</v>
      </c>
      <c r="K4" s="65">
        <v>2.8843960181026161E-2</v>
      </c>
      <c r="L4" s="65">
        <v>3.1702598629689722E-2</v>
      </c>
      <c r="M4" s="65">
        <v>1.7052543884254586E-2</v>
      </c>
      <c r="N4" s="65">
        <v>3.8373163499336262E-2</v>
      </c>
      <c r="O4" s="65">
        <v>3.5481342522929255E-2</v>
      </c>
      <c r="P4" s="65">
        <v>2.7822807342295169E-2</v>
      </c>
      <c r="Q4" s="65">
        <v>3.2662736276562923E-2</v>
      </c>
      <c r="R4" s="58"/>
    </row>
    <row r="5" spans="1:18" ht="15.75" thickBot="1" x14ac:dyDescent="0.3">
      <c r="A5" s="112"/>
      <c r="B5" s="66" t="s">
        <v>127</v>
      </c>
      <c r="C5" s="67">
        <v>1.6500000000000001E-2</v>
      </c>
      <c r="D5" s="67">
        <v>1.4200000000000001E-2</v>
      </c>
      <c r="E5" s="67">
        <v>7.6E-3</v>
      </c>
      <c r="F5" s="67">
        <v>7.6E-3</v>
      </c>
      <c r="G5" s="68">
        <v>1.5837600812143988E-2</v>
      </c>
      <c r="H5" s="68">
        <v>7.3033211052047015E-3</v>
      </c>
      <c r="I5" s="68">
        <v>5.1865326932627742E-3</v>
      </c>
      <c r="J5" s="68">
        <v>7.0702155384634409E-3</v>
      </c>
      <c r="K5" s="68">
        <v>4.0312569763832802E-3</v>
      </c>
      <c r="L5" s="68">
        <v>5.9072361852691782E-3</v>
      </c>
      <c r="M5" s="68">
        <v>7.7473226992576735E-3</v>
      </c>
      <c r="N5" s="68">
        <v>1.0631196544880985E-2</v>
      </c>
      <c r="O5" s="68">
        <v>7.1793541343230793E-3</v>
      </c>
      <c r="P5" s="68">
        <v>6.4387811264598931E-3</v>
      </c>
      <c r="Q5" s="68">
        <v>8.6403413532272696E-3</v>
      </c>
      <c r="R5" s="58"/>
    </row>
    <row r="6" spans="1:18" x14ac:dyDescent="0.25">
      <c r="A6" s="110" t="s">
        <v>9</v>
      </c>
      <c r="B6" s="60" t="s">
        <v>125</v>
      </c>
      <c r="C6" s="61">
        <v>0.1409</v>
      </c>
      <c r="D6" s="61">
        <v>0.16500000000000001</v>
      </c>
      <c r="E6" s="61">
        <v>0.1368</v>
      </c>
      <c r="F6" s="61">
        <v>0.24779999999999999</v>
      </c>
      <c r="G6" s="62">
        <v>0.11577095838853971</v>
      </c>
      <c r="H6" s="62">
        <v>0.12886801640676512</v>
      </c>
      <c r="I6" s="62">
        <v>0.16662227526014906</v>
      </c>
      <c r="J6" s="62">
        <v>0.13096532542957173</v>
      </c>
      <c r="K6" s="62">
        <v>0.13409927699548044</v>
      </c>
      <c r="L6" s="62">
        <v>0.163960463999266</v>
      </c>
      <c r="M6" s="62">
        <v>0.22264803075083425</v>
      </c>
      <c r="N6" s="62">
        <v>0.16195077904672217</v>
      </c>
      <c r="O6" s="62">
        <v>0.13806653094441607</v>
      </c>
      <c r="P6" s="62">
        <v>0.12095368245454863</v>
      </c>
      <c r="Q6" s="62">
        <v>0.10036795014325481</v>
      </c>
      <c r="R6" s="58"/>
    </row>
    <row r="7" spans="1:18" x14ac:dyDescent="0.25">
      <c r="A7" s="111"/>
      <c r="B7" s="63" t="s">
        <v>126</v>
      </c>
      <c r="C7" s="64">
        <v>0.15110000000000001</v>
      </c>
      <c r="D7" s="64">
        <v>0.16470000000000001</v>
      </c>
      <c r="E7" s="64">
        <v>0.1343</v>
      </c>
      <c r="F7" s="64">
        <v>0.22320000000000001</v>
      </c>
      <c r="G7" s="65">
        <v>0.12620905991073106</v>
      </c>
      <c r="H7" s="65">
        <v>0.1290251277590346</v>
      </c>
      <c r="I7" s="65">
        <v>0.1717721401740758</v>
      </c>
      <c r="J7" s="65">
        <v>0.12837715842702965</v>
      </c>
      <c r="K7" s="65">
        <v>0.13146738601004745</v>
      </c>
      <c r="L7" s="65">
        <v>0.1663228483284796</v>
      </c>
      <c r="M7" s="65">
        <v>0.21785432264245774</v>
      </c>
      <c r="N7" s="65">
        <v>0.16188988434267126</v>
      </c>
      <c r="O7" s="65">
        <v>0.13928649060195614</v>
      </c>
      <c r="P7" s="65">
        <v>0.12404190555909189</v>
      </c>
      <c r="Q7" s="65">
        <v>9.9992091467446281E-2</v>
      </c>
      <c r="R7" s="58"/>
    </row>
    <row r="8" spans="1:18" ht="15.75" thickBot="1" x14ac:dyDescent="0.3">
      <c r="A8" s="112"/>
      <c r="B8" s="66" t="s">
        <v>127</v>
      </c>
      <c r="C8" s="67">
        <v>2.8899999999999999E-2</v>
      </c>
      <c r="D8" s="67">
        <v>1.43E-2</v>
      </c>
      <c r="E8" s="67">
        <v>1.41E-2</v>
      </c>
      <c r="F8" s="67">
        <v>7.2800000000000004E-2</v>
      </c>
      <c r="G8" s="68">
        <v>3.2076803765938341E-2</v>
      </c>
      <c r="H8" s="68">
        <v>1.7868454062301493E-2</v>
      </c>
      <c r="I8" s="68">
        <v>1.5907234111873808E-2</v>
      </c>
      <c r="J8" s="68">
        <v>1.3939224701972249E-2</v>
      </c>
      <c r="K8" s="68">
        <v>1.6559705472759166E-2</v>
      </c>
      <c r="L8" s="68">
        <v>1.3750728497830983E-2</v>
      </c>
      <c r="M8" s="68">
        <v>2.5214691095669099E-2</v>
      </c>
      <c r="N8" s="68">
        <v>3.6341182800883323E-3</v>
      </c>
      <c r="O8" s="68">
        <v>9.426846707235299E-3</v>
      </c>
      <c r="P8" s="68">
        <v>1.4503008704995607E-2</v>
      </c>
      <c r="Q8" s="68">
        <v>1.4852309708959613E-2</v>
      </c>
    </row>
    <row r="9" spans="1:18" x14ac:dyDescent="0.25">
      <c r="A9" s="110" t="s">
        <v>14</v>
      </c>
      <c r="B9" s="60" t="s">
        <v>125</v>
      </c>
      <c r="C9" s="61">
        <v>0.27650000000000002</v>
      </c>
      <c r="D9" s="61">
        <v>0.2591</v>
      </c>
      <c r="E9" s="61">
        <v>0.2238</v>
      </c>
      <c r="F9" s="61">
        <v>0.26069999999999999</v>
      </c>
      <c r="G9" s="62">
        <v>0.258180230737586</v>
      </c>
      <c r="H9" s="62">
        <v>0.20874896421763314</v>
      </c>
      <c r="I9" s="62">
        <v>0.21497248995044399</v>
      </c>
      <c r="J9" s="62">
        <v>0.19991923739139567</v>
      </c>
      <c r="K9" s="62">
        <v>0.18406156084034112</v>
      </c>
      <c r="L9" s="62">
        <v>0.18739321835360356</v>
      </c>
      <c r="M9" s="62">
        <v>0.21566110999516738</v>
      </c>
      <c r="N9" s="62">
        <v>0.19799381941674338</v>
      </c>
      <c r="O9" s="62">
        <v>0.19800194082837572</v>
      </c>
      <c r="P9" s="62">
        <v>0.18328080625071197</v>
      </c>
      <c r="Q9" s="62">
        <v>0.19213605800612119</v>
      </c>
    </row>
    <row r="10" spans="1:18" x14ac:dyDescent="0.25">
      <c r="A10" s="111"/>
      <c r="B10" s="63" t="s">
        <v>126</v>
      </c>
      <c r="C10" s="64">
        <v>0.26650000000000001</v>
      </c>
      <c r="D10" s="64">
        <v>0.26860000000000001</v>
      </c>
      <c r="E10" s="64">
        <v>0.22539999999999999</v>
      </c>
      <c r="F10" s="64">
        <v>0.27229999999999999</v>
      </c>
      <c r="G10" s="65">
        <v>0.21534296924000235</v>
      </c>
      <c r="H10" s="65">
        <v>0.2121997634449973</v>
      </c>
      <c r="I10" s="65">
        <v>0.21110850285296964</v>
      </c>
      <c r="J10" s="65">
        <v>0.19913309751811201</v>
      </c>
      <c r="K10" s="65">
        <v>0.18285915185334456</v>
      </c>
      <c r="L10" s="65">
        <v>0.18633330425195832</v>
      </c>
      <c r="M10" s="65">
        <v>0.20273264698446419</v>
      </c>
      <c r="N10" s="65">
        <v>0.18832111107846006</v>
      </c>
      <c r="O10" s="65">
        <v>0.19923953232403183</v>
      </c>
      <c r="P10" s="65">
        <v>0.17186544076492283</v>
      </c>
      <c r="Q10" s="65">
        <v>0.19175534276443035</v>
      </c>
    </row>
    <row r="11" spans="1:18" ht="15.75" thickBot="1" x14ac:dyDescent="0.3">
      <c r="A11" s="112"/>
      <c r="B11" s="66" t="s">
        <v>127</v>
      </c>
      <c r="C11" s="67">
        <v>3.78E-2</v>
      </c>
      <c r="D11" s="67">
        <v>3.61E-2</v>
      </c>
      <c r="E11" s="67">
        <v>1.26E-2</v>
      </c>
      <c r="F11" s="67">
        <v>3.6400000000000002E-2</v>
      </c>
      <c r="G11" s="68">
        <v>0.10643402854188755</v>
      </c>
      <c r="H11" s="68">
        <v>1.6352898173690508E-2</v>
      </c>
      <c r="I11" s="68">
        <v>3.1515739026857982E-2</v>
      </c>
      <c r="J11" s="68">
        <v>3.6369480380011428E-2</v>
      </c>
      <c r="K11" s="68">
        <v>3.5082957741093782E-2</v>
      </c>
      <c r="L11" s="68">
        <v>3.0770286498104454E-2</v>
      </c>
      <c r="M11" s="68">
        <v>4.9889735698474644E-2</v>
      </c>
      <c r="N11" s="68">
        <v>3.396200363805825E-2</v>
      </c>
      <c r="O11" s="68">
        <v>4.7127809266560274E-2</v>
      </c>
      <c r="P11" s="68">
        <v>3.59742949523481E-2</v>
      </c>
      <c r="Q11" s="68">
        <v>4.2866559526691474E-2</v>
      </c>
    </row>
    <row r="12" spans="1:18" x14ac:dyDescent="0.25">
      <c r="A12" s="110" t="s">
        <v>19</v>
      </c>
      <c r="B12" s="60" t="s">
        <v>125</v>
      </c>
      <c r="C12" s="61">
        <v>0.15890000000000001</v>
      </c>
      <c r="D12" s="61">
        <v>0.15479999999999999</v>
      </c>
      <c r="E12" s="61">
        <v>0.13150000000000001</v>
      </c>
      <c r="F12" s="61">
        <v>0.1434</v>
      </c>
      <c r="G12" s="62">
        <v>0.12442311706017606</v>
      </c>
      <c r="H12" s="62">
        <v>0.11604845372658018</v>
      </c>
      <c r="I12" s="62">
        <v>0.12826486163828249</v>
      </c>
      <c r="J12" s="62">
        <v>0.11241307186468869</v>
      </c>
      <c r="K12" s="62">
        <v>0.10049230272761227</v>
      </c>
      <c r="L12" s="62">
        <v>0.1131098714493132</v>
      </c>
      <c r="M12" s="62">
        <v>0.12812697664807704</v>
      </c>
      <c r="N12" s="62">
        <v>0.12664978426915577</v>
      </c>
      <c r="O12" s="62">
        <v>0.1094288977490112</v>
      </c>
      <c r="P12" s="62">
        <v>9.4807988038936336E-2</v>
      </c>
      <c r="Q12" s="62">
        <v>9.4156096435553852E-2</v>
      </c>
    </row>
    <row r="13" spans="1:18" ht="15.75" thickBot="1" x14ac:dyDescent="0.3">
      <c r="A13" s="111"/>
      <c r="B13" s="63" t="s">
        <v>126</v>
      </c>
      <c r="C13" s="64">
        <v>0.15770000000000001</v>
      </c>
      <c r="D13" s="64">
        <v>0.16120000000000001</v>
      </c>
      <c r="E13" s="64">
        <v>0.1323</v>
      </c>
      <c r="F13" s="64">
        <v>0.14480000000000001</v>
      </c>
      <c r="G13" s="65">
        <v>0.1189225594016185</v>
      </c>
      <c r="H13" s="65">
        <v>0.11605597744484039</v>
      </c>
      <c r="I13" s="65">
        <v>0.12813237771645697</v>
      </c>
      <c r="J13" s="65">
        <v>0.1124517295594247</v>
      </c>
      <c r="K13" s="65">
        <v>9.6320238733542951E-2</v>
      </c>
      <c r="L13" s="65">
        <v>0.11219944531818378</v>
      </c>
      <c r="M13" s="65">
        <v>0.12760610040196821</v>
      </c>
      <c r="N13" s="68">
        <v>0.12198986788826244</v>
      </c>
      <c r="O13" s="68">
        <v>0.10649190794052854</v>
      </c>
      <c r="P13" s="68">
        <v>9.4440121097287444E-2</v>
      </c>
      <c r="Q13" s="68">
        <v>9.4453612025512321E-2</v>
      </c>
    </row>
    <row r="14" spans="1:18" ht="15.75" thickBot="1" x14ac:dyDescent="0.3">
      <c r="A14" s="112"/>
      <c r="B14" s="66" t="s">
        <v>127</v>
      </c>
      <c r="C14" s="67">
        <v>2.3099999999999999E-2</v>
      </c>
      <c r="D14" s="67">
        <v>1.83E-2</v>
      </c>
      <c r="E14" s="67">
        <v>5.4000000000000003E-3</v>
      </c>
      <c r="F14" s="67">
        <v>1.1900000000000001E-2</v>
      </c>
      <c r="G14" s="68">
        <v>2.8259889413967624E-2</v>
      </c>
      <c r="H14" s="68">
        <v>6.3112078453050734E-3</v>
      </c>
      <c r="I14" s="68">
        <v>1.081292906421894E-2</v>
      </c>
      <c r="J14" s="68">
        <v>1.3031717108638244E-2</v>
      </c>
      <c r="K14" s="68">
        <v>1.4175266254481849E-2</v>
      </c>
      <c r="L14" s="68">
        <v>6.5632630644077367E-3</v>
      </c>
      <c r="M14" s="68">
        <v>1.1787262520112636E-3</v>
      </c>
      <c r="N14" s="62">
        <v>1.4471801135703018E-2</v>
      </c>
      <c r="O14" s="62">
        <v>1.0539057783258986E-2</v>
      </c>
      <c r="P14" s="62">
        <v>4.7261025362921715E-3</v>
      </c>
      <c r="Q14" s="62">
        <v>6.930134617778954E-3</v>
      </c>
    </row>
    <row r="15" spans="1:18" x14ac:dyDescent="0.25">
      <c r="A15" s="110" t="s">
        <v>24</v>
      </c>
      <c r="B15" s="60" t="s">
        <v>125</v>
      </c>
      <c r="C15" s="61">
        <v>9.0399999999999994E-2</v>
      </c>
      <c r="D15" s="61">
        <v>9.3700000000000006E-2</v>
      </c>
      <c r="E15" s="61">
        <v>7.4200000000000002E-2</v>
      </c>
      <c r="F15" s="61">
        <v>0.10879999999999999</v>
      </c>
      <c r="G15" s="62">
        <v>7.3684944851013637E-2</v>
      </c>
      <c r="H15" s="62">
        <v>7.0893321000634016E-2</v>
      </c>
      <c r="I15" s="62">
        <v>8.9852043575032681E-2</v>
      </c>
      <c r="J15" s="62">
        <v>3.8853150837237393E-2</v>
      </c>
      <c r="K15" s="62">
        <v>7.1954602580826615E-2</v>
      </c>
      <c r="L15" s="62">
        <v>8.3114345878497822E-2</v>
      </c>
      <c r="M15" s="62">
        <v>0.11060155680696415</v>
      </c>
      <c r="N15" s="65">
        <v>8.9636621764709587E-2</v>
      </c>
      <c r="O15" s="65">
        <v>7.625706955333314E-2</v>
      </c>
      <c r="P15" s="65">
        <v>6.5914522693587357E-2</v>
      </c>
      <c r="Q15" s="65">
        <v>6.2494481515534467E-2</v>
      </c>
    </row>
    <row r="16" spans="1:18" ht="15.75" thickBot="1" x14ac:dyDescent="0.3">
      <c r="A16" s="111"/>
      <c r="B16" s="63" t="s">
        <v>126</v>
      </c>
      <c r="C16" s="64">
        <v>9.3799999999999994E-2</v>
      </c>
      <c r="D16" s="64">
        <v>9.5399999999999999E-2</v>
      </c>
      <c r="E16" s="64">
        <v>7.7700000000000005E-2</v>
      </c>
      <c r="F16" s="64">
        <v>0.1052</v>
      </c>
      <c r="G16" s="65">
        <v>7.4547566875561397E-2</v>
      </c>
      <c r="H16" s="65">
        <v>7.0367374114325434E-2</v>
      </c>
      <c r="I16" s="65">
        <v>8.7586953510351645E-2</v>
      </c>
      <c r="J16" s="65">
        <v>7.2523089209364205E-2</v>
      </c>
      <c r="K16" s="65">
        <v>7.0647764125241458E-2</v>
      </c>
      <c r="L16" s="65">
        <v>8.3523601306429107E-2</v>
      </c>
      <c r="M16" s="65">
        <v>0.11053598472078807</v>
      </c>
      <c r="N16" s="68">
        <v>9.1166877746121949E-2</v>
      </c>
      <c r="O16" s="68">
        <v>7.562959407210168E-2</v>
      </c>
      <c r="P16" s="68">
        <v>6.5103118168398172E-2</v>
      </c>
      <c r="Q16" s="68">
        <v>6.1412497075036182E-2</v>
      </c>
    </row>
    <row r="17" spans="1:17" ht="15.75" thickBot="1" x14ac:dyDescent="0.3">
      <c r="A17" s="112"/>
      <c r="B17" s="66" t="s">
        <v>127</v>
      </c>
      <c r="C17" s="67">
        <v>1.8599999999999998E-2</v>
      </c>
      <c r="D17" s="67">
        <v>7.6E-3</v>
      </c>
      <c r="E17" s="67">
        <v>5.7000000000000002E-3</v>
      </c>
      <c r="F17" s="67">
        <v>9.1000000000000004E-3</v>
      </c>
      <c r="G17" s="68">
        <v>1.3054959379087457E-2</v>
      </c>
      <c r="H17" s="68">
        <v>5.138702438786627E-3</v>
      </c>
      <c r="I17" s="68">
        <v>6.9253269446532435E-3</v>
      </c>
      <c r="J17" s="68">
        <v>7.7336433747491357E-2</v>
      </c>
      <c r="K17" s="68">
        <v>1.1930986629685865E-2</v>
      </c>
      <c r="L17" s="68">
        <v>6.1930813483855778E-3</v>
      </c>
      <c r="M17" s="68">
        <v>6.9272389976390283E-3</v>
      </c>
      <c r="N17" s="68">
        <v>1.012559595657612E-2</v>
      </c>
      <c r="O17" s="68">
        <v>9.1121143381191327E-3</v>
      </c>
      <c r="P17" s="68">
        <v>6.1341902220060588E-3</v>
      </c>
      <c r="Q17" s="68">
        <v>4.0261053865796098E-3</v>
      </c>
    </row>
    <row r="20" spans="1:17" ht="15" customHeight="1" x14ac:dyDescent="0.25">
      <c r="A20" s="116" t="s">
        <v>131</v>
      </c>
      <c r="B20" s="117"/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</row>
    <row r="21" spans="1:17" ht="15.75" thickBot="1" x14ac:dyDescent="0.3">
      <c r="A21" s="59" t="s">
        <v>129</v>
      </c>
      <c r="B21" s="59" t="s">
        <v>130</v>
      </c>
      <c r="C21" s="59">
        <v>2005</v>
      </c>
      <c r="D21" s="59">
        <v>2006</v>
      </c>
      <c r="E21" s="59">
        <v>2007</v>
      </c>
      <c r="F21" s="59">
        <v>2008</v>
      </c>
      <c r="G21" s="59">
        <v>2009</v>
      </c>
      <c r="H21" s="59">
        <v>2010</v>
      </c>
      <c r="I21" s="59">
        <v>2011</v>
      </c>
      <c r="J21" s="78">
        <v>2012</v>
      </c>
      <c r="K21" s="59">
        <v>2013</v>
      </c>
      <c r="L21" s="59">
        <v>2014</v>
      </c>
      <c r="M21" s="59">
        <v>2015</v>
      </c>
      <c r="N21" s="59">
        <v>2016</v>
      </c>
      <c r="O21" s="59">
        <v>2017</v>
      </c>
      <c r="P21" s="59">
        <v>2018</v>
      </c>
      <c r="Q21" s="59">
        <v>2019</v>
      </c>
    </row>
    <row r="22" spans="1:17" x14ac:dyDescent="0.25">
      <c r="A22" s="110" t="s">
        <v>85</v>
      </c>
      <c r="B22" s="60" t="s">
        <v>125</v>
      </c>
      <c r="C22" s="61">
        <v>9.5799999999999996E-2</v>
      </c>
      <c r="D22" s="61">
        <v>9.3200000000000005E-2</v>
      </c>
      <c r="E22" s="61">
        <v>8.7400000000000005E-2</v>
      </c>
      <c r="F22" s="61">
        <v>8.7999999999999995E-2</v>
      </c>
      <c r="G22" s="62">
        <v>0.12119615540498917</v>
      </c>
      <c r="H22" s="62">
        <v>9.8687431992053917E-2</v>
      </c>
      <c r="I22" s="62">
        <v>9.4604969224040547E-2</v>
      </c>
      <c r="J22" s="62">
        <v>9.0914384341886784E-2</v>
      </c>
      <c r="K22" s="62">
        <v>8.5552573368956275E-2</v>
      </c>
      <c r="L22" s="62">
        <v>7.9572208748533976E-2</v>
      </c>
      <c r="M22" s="62">
        <v>7.8029420933302063E-2</v>
      </c>
      <c r="N22" s="62">
        <v>8.1468983899049968E-2</v>
      </c>
      <c r="O22" s="62">
        <v>8.7058790014049439E-2</v>
      </c>
      <c r="P22" s="62">
        <v>8.5067915688233714E-2</v>
      </c>
      <c r="Q22" s="62">
        <v>8.4848154936882941E-2</v>
      </c>
    </row>
    <row r="23" spans="1:17" x14ac:dyDescent="0.25">
      <c r="A23" s="111"/>
      <c r="B23" s="63" t="s">
        <v>126</v>
      </c>
      <c r="C23" s="64">
        <v>0.1022</v>
      </c>
      <c r="D23" s="64">
        <v>9.3700000000000006E-2</v>
      </c>
      <c r="E23" s="64">
        <v>0.09</v>
      </c>
      <c r="F23" s="64">
        <v>7.6700000000000004E-2</v>
      </c>
      <c r="G23" s="65">
        <v>0.12182702710960161</v>
      </c>
      <c r="H23" s="65">
        <v>8.1512169510200391E-2</v>
      </c>
      <c r="I23" s="65">
        <v>8.0988738666896903E-2</v>
      </c>
      <c r="J23" s="65">
        <v>7.813707106541648E-2</v>
      </c>
      <c r="K23" s="65">
        <v>7.7263183406992314E-2</v>
      </c>
      <c r="L23" s="65">
        <v>8.1057317374698554E-2</v>
      </c>
      <c r="M23" s="65">
        <v>8.2719180492785496E-2</v>
      </c>
      <c r="N23" s="65">
        <v>8.6334190210368186E-2</v>
      </c>
      <c r="O23" s="65">
        <v>9.0895530023786253E-2</v>
      </c>
      <c r="P23" s="65">
        <v>8.6449853850536731E-2</v>
      </c>
      <c r="Q23" s="65">
        <v>8.3691298344911805E-2</v>
      </c>
    </row>
    <row r="24" spans="1:17" ht="15.75" thickBot="1" x14ac:dyDescent="0.3">
      <c r="A24" s="112"/>
      <c r="B24" s="66" t="s">
        <v>127</v>
      </c>
      <c r="C24" s="67">
        <v>2.0899999999999998E-2</v>
      </c>
      <c r="D24" s="67">
        <v>1.95E-2</v>
      </c>
      <c r="E24" s="67">
        <v>1.4E-2</v>
      </c>
      <c r="F24" s="67">
        <v>3.5299999999999998E-2</v>
      </c>
      <c r="G24" s="68">
        <v>6.4407897054045204E-2</v>
      </c>
      <c r="H24" s="68">
        <v>0.13038700919564522</v>
      </c>
      <c r="I24" s="68">
        <v>4.2799999999999998E-2</v>
      </c>
      <c r="J24" s="68">
        <v>4.0369946952672854E-2</v>
      </c>
      <c r="K24" s="68">
        <v>3.2614318395852222E-2</v>
      </c>
      <c r="L24" s="68">
        <v>1.7839653578095499E-2</v>
      </c>
      <c r="M24" s="68">
        <v>1.3324861049474447E-2</v>
      </c>
      <c r="N24" s="68">
        <v>1.2788865342483581E-2</v>
      </c>
      <c r="O24" s="68">
        <v>9.9132571309453448E-3</v>
      </c>
      <c r="P24" s="68">
        <v>9.518550054670746E-3</v>
      </c>
      <c r="Q24" s="68">
        <v>1.0815907963403933E-2</v>
      </c>
    </row>
    <row r="25" spans="1:17" x14ac:dyDescent="0.25">
      <c r="A25" s="110" t="s">
        <v>89</v>
      </c>
      <c r="B25" s="60" t="s">
        <v>125</v>
      </c>
      <c r="C25" s="61">
        <v>9.4600000000000004E-2</v>
      </c>
      <c r="D25" s="61">
        <v>9.5399999999999999E-2</v>
      </c>
      <c r="E25" s="61">
        <v>8.9800000000000005E-2</v>
      </c>
      <c r="F25" s="61">
        <v>0.09</v>
      </c>
      <c r="G25" s="62">
        <v>0.10205453886001806</v>
      </c>
      <c r="H25" s="62">
        <v>0.10103345310851296</v>
      </c>
      <c r="I25" s="62">
        <v>9.6528576663025653E-2</v>
      </c>
      <c r="J25" s="62">
        <v>9.2640122543771561E-2</v>
      </c>
      <c r="K25" s="62">
        <v>8.8122296499749814E-2</v>
      </c>
      <c r="L25" s="62">
        <v>8.2219813154431443E-2</v>
      </c>
      <c r="M25" s="62">
        <v>7.8647247488635205E-2</v>
      </c>
      <c r="N25" s="62">
        <v>7.9762769123491187E-2</v>
      </c>
      <c r="O25" s="62">
        <v>8.4265775441177915E-2</v>
      </c>
      <c r="P25" s="62">
        <v>8.5985170793017623E-2</v>
      </c>
      <c r="Q25" s="62">
        <v>8.4955052399744824E-2</v>
      </c>
    </row>
    <row r="26" spans="1:17" x14ac:dyDescent="0.25">
      <c r="A26" s="111"/>
      <c r="B26" s="63" t="s">
        <v>126</v>
      </c>
      <c r="C26" s="64">
        <v>0.10059999999999999</v>
      </c>
      <c r="D26" s="64">
        <v>9.3600000000000003E-2</v>
      </c>
      <c r="E26" s="64">
        <v>9.1600000000000001E-2</v>
      </c>
      <c r="F26" s="64">
        <v>8.2400000000000001E-2</v>
      </c>
      <c r="G26" s="65">
        <v>9.3489869535748713E-2</v>
      </c>
      <c r="H26" s="65">
        <v>8.3980236301050185E-2</v>
      </c>
      <c r="I26" s="65">
        <v>8.1220449708827414E-2</v>
      </c>
      <c r="J26" s="65">
        <v>7.9412963905368505E-2</v>
      </c>
      <c r="K26" s="65">
        <v>7.7691843407719507E-2</v>
      </c>
      <c r="L26" s="65">
        <v>7.924521384138819E-2</v>
      </c>
      <c r="M26" s="65">
        <v>8.2799479951422991E-2</v>
      </c>
      <c r="N26" s="65">
        <v>8.5778129776289125E-2</v>
      </c>
      <c r="O26" s="65">
        <v>8.8624996625826902E-2</v>
      </c>
      <c r="P26" s="65">
        <v>8.9002200942876489E-2</v>
      </c>
      <c r="Q26" s="65">
        <v>8.5033986632992747E-2</v>
      </c>
    </row>
    <row r="27" spans="1:17" ht="15.75" thickBot="1" x14ac:dyDescent="0.3">
      <c r="A27" s="112"/>
      <c r="B27" s="66" t="s">
        <v>127</v>
      </c>
      <c r="C27" s="67">
        <v>2.3800000000000002E-2</v>
      </c>
      <c r="D27" s="67">
        <v>1.7899999999999999E-2</v>
      </c>
      <c r="E27" s="67">
        <v>1.6199999999999999E-2</v>
      </c>
      <c r="F27" s="67">
        <v>2.5700000000000001E-2</v>
      </c>
      <c r="G27" s="68">
        <v>4.8603142330331188E-2</v>
      </c>
      <c r="H27" s="68">
        <v>5.3593885998985437E-2</v>
      </c>
      <c r="I27" s="68">
        <v>4.5279704823152855E-2</v>
      </c>
      <c r="J27" s="68">
        <v>4.1412018369889031E-2</v>
      </c>
      <c r="K27" s="68">
        <v>3.6310554691827791E-2</v>
      </c>
      <c r="L27" s="68">
        <v>2.4027781053339442E-2</v>
      </c>
      <c r="M27" s="68">
        <v>1.4754098688006418E-2</v>
      </c>
      <c r="N27" s="68">
        <v>1.2835172256761692E-2</v>
      </c>
      <c r="O27" s="68">
        <v>1.1374239673327791E-2</v>
      </c>
      <c r="P27" s="68">
        <v>9.4727079929614218E-3</v>
      </c>
      <c r="Q27" s="68">
        <v>1.0018305045990298E-2</v>
      </c>
    </row>
    <row r="28" spans="1:17" x14ac:dyDescent="0.25">
      <c r="A28" s="110" t="s">
        <v>93</v>
      </c>
      <c r="B28" s="60" t="s">
        <v>125</v>
      </c>
      <c r="C28" s="60">
        <v>10.89</v>
      </c>
      <c r="D28" s="60">
        <v>11.11</v>
      </c>
      <c r="E28" s="60">
        <v>11.7</v>
      </c>
      <c r="F28" s="60">
        <v>12.67</v>
      </c>
      <c r="G28" s="69">
        <v>10.74357753507088</v>
      </c>
      <c r="H28" s="69">
        <v>11.630258446784595</v>
      </c>
      <c r="I28" s="69">
        <v>11.982840810022687</v>
      </c>
      <c r="J28" s="69">
        <v>12.407047856782508</v>
      </c>
      <c r="K28" s="69">
        <v>12.857867658399629</v>
      </c>
      <c r="L28" s="69">
        <v>13.10942083104699</v>
      </c>
      <c r="M28" s="69">
        <v>13.154754021718659</v>
      </c>
      <c r="N28" s="69">
        <v>12.546390543315894</v>
      </c>
      <c r="O28" s="69">
        <v>11.61267055604368</v>
      </c>
      <c r="P28" s="69">
        <v>11.872568700194716</v>
      </c>
      <c r="Q28" s="69">
        <v>11.927012800630687</v>
      </c>
    </row>
    <row r="29" spans="1:17" x14ac:dyDescent="0.25">
      <c r="A29" s="111"/>
      <c r="B29" s="63" t="s">
        <v>126</v>
      </c>
      <c r="C29" s="63">
        <v>9.86</v>
      </c>
      <c r="D29" s="63">
        <v>10.68</v>
      </c>
      <c r="E29" s="63">
        <v>11.11</v>
      </c>
      <c r="F29" s="63">
        <v>13.04</v>
      </c>
      <c r="G29" s="70">
        <v>9.0492482198290531</v>
      </c>
      <c r="H29" s="70">
        <v>12.311586876934758</v>
      </c>
      <c r="I29" s="70">
        <v>12.422870074547239</v>
      </c>
      <c r="J29" s="70">
        <v>12.816436098155323</v>
      </c>
      <c r="K29" s="70">
        <v>12.953899943578143</v>
      </c>
      <c r="L29" s="70">
        <v>12.340713022680927</v>
      </c>
      <c r="M29" s="70">
        <v>12.093947926625756</v>
      </c>
      <c r="N29" s="70">
        <v>11.583145450573305</v>
      </c>
      <c r="O29" s="70">
        <v>11.003250224101507</v>
      </c>
      <c r="P29" s="70">
        <v>11.577155382285698</v>
      </c>
      <c r="Q29" s="70">
        <v>11.948674042940501</v>
      </c>
    </row>
    <row r="30" spans="1:17" ht="15.75" thickBot="1" x14ac:dyDescent="0.3">
      <c r="A30" s="112"/>
      <c r="B30" s="66" t="s">
        <v>127</v>
      </c>
      <c r="C30" s="66">
        <v>2.79</v>
      </c>
      <c r="D30" s="66">
        <v>2.34</v>
      </c>
      <c r="E30" s="66">
        <v>1.97</v>
      </c>
      <c r="F30" s="66">
        <v>4.2300000000000004</v>
      </c>
      <c r="G30" s="71">
        <v>6.5771924595315614</v>
      </c>
      <c r="H30" s="71">
        <v>4.2303357512028636</v>
      </c>
      <c r="I30" s="71">
        <v>4.3129207579397466</v>
      </c>
      <c r="J30" s="71">
        <v>4.3825347398033578</v>
      </c>
      <c r="K30" s="71">
        <v>4.2453232938879744</v>
      </c>
      <c r="L30" s="71">
        <v>3.2766306201508657</v>
      </c>
      <c r="M30" s="71">
        <v>2.6532550045952026</v>
      </c>
      <c r="N30" s="71">
        <v>2.3110626991531378</v>
      </c>
      <c r="O30" s="71">
        <v>1.4784650403237192</v>
      </c>
      <c r="P30" s="71">
        <v>1.4016135330765194</v>
      </c>
      <c r="Q30" s="71">
        <v>1.4859534760063604</v>
      </c>
    </row>
    <row r="31" spans="1:17" x14ac:dyDescent="0.25">
      <c r="A31" s="110" t="s">
        <v>97</v>
      </c>
      <c r="B31" s="60" t="s">
        <v>125</v>
      </c>
      <c r="C31" s="61">
        <v>0.25069999999999998</v>
      </c>
      <c r="D31" s="61">
        <v>0.27839999999999998</v>
      </c>
      <c r="E31" s="61">
        <v>0.27339999999999998</v>
      </c>
      <c r="F31" s="61">
        <v>0.24490000000000001</v>
      </c>
      <c r="G31" s="62">
        <v>0.30412684493393322</v>
      </c>
      <c r="H31" s="62">
        <v>0.3167136252014307</v>
      </c>
      <c r="I31" s="62">
        <v>0.3113360321393796</v>
      </c>
      <c r="J31" s="62">
        <v>0.32994474243157879</v>
      </c>
      <c r="K31" s="62">
        <v>0.31477970993211474</v>
      </c>
      <c r="L31" s="62">
        <v>0.32738033327411237</v>
      </c>
      <c r="M31" s="62">
        <v>0.35368692007533681</v>
      </c>
      <c r="N31" s="62">
        <v>0.35984418337474045</v>
      </c>
      <c r="O31" s="62">
        <v>0.3232243032297456</v>
      </c>
      <c r="P31" s="62">
        <v>0.28830037645002132</v>
      </c>
      <c r="Q31" s="62">
        <v>0.2810606317948528</v>
      </c>
    </row>
    <row r="32" spans="1:17" x14ac:dyDescent="0.25">
      <c r="A32" s="111"/>
      <c r="B32" s="63" t="s">
        <v>126</v>
      </c>
      <c r="C32" s="64">
        <v>0.27400000000000002</v>
      </c>
      <c r="D32" s="64">
        <v>0.29649999999999999</v>
      </c>
      <c r="E32" s="64">
        <v>0.30299999999999999</v>
      </c>
      <c r="F32" s="64">
        <v>0.21190000000000001</v>
      </c>
      <c r="G32" s="65">
        <v>0.26792673969323882</v>
      </c>
      <c r="H32" s="65">
        <v>0.28730695697052877</v>
      </c>
      <c r="I32" s="65">
        <v>0.28393317478262586</v>
      </c>
      <c r="J32" s="65">
        <v>0.32504193636931433</v>
      </c>
      <c r="K32" s="65">
        <v>0.31671569779148812</v>
      </c>
      <c r="L32" s="65">
        <v>0.36329521929005704</v>
      </c>
      <c r="M32" s="65">
        <v>0.38969799888839474</v>
      </c>
      <c r="N32" s="65">
        <v>0.40505174810347516</v>
      </c>
      <c r="O32" s="65">
        <v>0.32625293548217127</v>
      </c>
      <c r="P32" s="65">
        <v>0.29250001860060071</v>
      </c>
      <c r="Q32" s="65">
        <v>0.27497104471198008</v>
      </c>
    </row>
    <row r="33" spans="1:17" ht="15.75" thickBot="1" x14ac:dyDescent="0.3">
      <c r="A33" s="112"/>
      <c r="B33" s="66" t="s">
        <v>127</v>
      </c>
      <c r="C33" s="67">
        <v>0.09</v>
      </c>
      <c r="D33" s="67">
        <v>0.1</v>
      </c>
      <c r="E33" s="67">
        <v>9.4799999999999995E-2</v>
      </c>
      <c r="F33" s="67">
        <v>0.1085</v>
      </c>
      <c r="G33" s="68">
        <v>0.19555465710868258</v>
      </c>
      <c r="H33" s="68">
        <v>0.17819654387321385</v>
      </c>
      <c r="I33" s="68">
        <v>0.1720470970284696</v>
      </c>
      <c r="J33" s="68">
        <v>0.15883814190699747</v>
      </c>
      <c r="K33" s="68">
        <v>0.13514891603291762</v>
      </c>
      <c r="L33" s="68">
        <v>0.10718012545615199</v>
      </c>
      <c r="M33" s="68">
        <v>0.12296926503385598</v>
      </c>
      <c r="N33" s="68">
        <v>0.11015529583026649</v>
      </c>
      <c r="O33" s="68">
        <v>8.4131050456500711E-2</v>
      </c>
      <c r="P33" s="68">
        <v>6.2814702032123804E-2</v>
      </c>
      <c r="Q33" s="68">
        <v>6.5501097282641224E-2</v>
      </c>
    </row>
    <row r="34" spans="1:17" x14ac:dyDescent="0.25">
      <c r="A34" s="110" t="s">
        <v>101</v>
      </c>
      <c r="B34" s="60" t="s">
        <v>125</v>
      </c>
      <c r="C34" s="61">
        <v>0.2505</v>
      </c>
      <c r="D34" s="61">
        <v>0.2104</v>
      </c>
      <c r="E34" s="61">
        <v>0.16930000000000001</v>
      </c>
      <c r="F34" s="61">
        <v>0.38350000000000001</v>
      </c>
      <c r="G34" s="62">
        <v>0.42940015428819034</v>
      </c>
      <c r="H34" s="62">
        <v>0.30407015781262936</v>
      </c>
      <c r="I34" s="62">
        <v>0.30204913894870988</v>
      </c>
      <c r="J34" s="62">
        <v>0.26963090429853143</v>
      </c>
      <c r="K34" s="62">
        <v>0.26352716484878513</v>
      </c>
      <c r="L34" s="62">
        <v>0.2376357727500043</v>
      </c>
      <c r="M34" s="62">
        <v>0.25115569868136395</v>
      </c>
      <c r="N34" s="62">
        <v>0.27692225466467596</v>
      </c>
      <c r="O34" s="62">
        <v>0.24532299840969554</v>
      </c>
      <c r="P34" s="62">
        <v>0.23465500546279572</v>
      </c>
      <c r="Q34" s="62">
        <v>0.23678744059183618</v>
      </c>
    </row>
    <row r="35" spans="1:17" x14ac:dyDescent="0.25">
      <c r="A35" s="111"/>
      <c r="B35" s="63" t="s">
        <v>126</v>
      </c>
      <c r="C35" s="64">
        <v>0.25090000000000001</v>
      </c>
      <c r="D35" s="64">
        <v>0.2198</v>
      </c>
      <c r="E35" s="64">
        <v>0.16800000000000001</v>
      </c>
      <c r="F35" s="64">
        <v>0.3548</v>
      </c>
      <c r="G35" s="65">
        <v>0.46515019501118959</v>
      </c>
      <c r="H35" s="65">
        <v>0.3145259458267694</v>
      </c>
      <c r="I35" s="65">
        <v>0.32461693352323662</v>
      </c>
      <c r="J35" s="65">
        <v>0.27465403092028473</v>
      </c>
      <c r="K35" s="65">
        <v>0.2643347242355365</v>
      </c>
      <c r="L35" s="65">
        <v>0.2372907841599744</v>
      </c>
      <c r="M35" s="65">
        <v>0.22173906194423179</v>
      </c>
      <c r="N35" s="65">
        <v>0.26045462145938547</v>
      </c>
      <c r="O35" s="65">
        <v>0.23914826473655912</v>
      </c>
      <c r="P35" s="65">
        <v>0.23936927446454009</v>
      </c>
      <c r="Q35" s="65">
        <v>0.23161192240377013</v>
      </c>
    </row>
    <row r="36" spans="1:17" ht="15.75" thickBot="1" x14ac:dyDescent="0.3">
      <c r="A36" s="112"/>
      <c r="B36" s="66" t="s">
        <v>127</v>
      </c>
      <c r="C36" s="67">
        <v>6.8000000000000005E-2</v>
      </c>
      <c r="D36" s="67">
        <v>5.1400000000000001E-2</v>
      </c>
      <c r="E36" s="67">
        <v>5.5800000000000002E-2</v>
      </c>
      <c r="F36" s="67">
        <v>0.1623</v>
      </c>
      <c r="G36" s="68">
        <v>0.1338657690625511</v>
      </c>
      <c r="H36" s="68">
        <v>0.12487739101175127</v>
      </c>
      <c r="I36" s="68">
        <v>0.10971165524123987</v>
      </c>
      <c r="J36" s="68">
        <v>9.2621761496848157E-2</v>
      </c>
      <c r="K36" s="68">
        <v>5.6802429407555644E-2</v>
      </c>
      <c r="L36" s="68">
        <v>5.4070148728529221E-2</v>
      </c>
      <c r="M36" s="68">
        <v>9.773456163603772E-2</v>
      </c>
      <c r="N36" s="68">
        <v>8.1029918920715149E-2</v>
      </c>
      <c r="O36" s="68">
        <v>6.5512567415701661E-2</v>
      </c>
      <c r="P36" s="68">
        <v>5.3529808248594442E-2</v>
      </c>
      <c r="Q36" s="68">
        <v>4.9876389863435282E-2</v>
      </c>
    </row>
    <row r="39" spans="1:17" ht="15" customHeight="1" x14ac:dyDescent="0.25">
      <c r="A39" s="116" t="s">
        <v>132</v>
      </c>
      <c r="B39" s="117"/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17"/>
    </row>
    <row r="40" spans="1:17" ht="15.75" thickBot="1" x14ac:dyDescent="0.3">
      <c r="A40" s="59" t="s">
        <v>129</v>
      </c>
      <c r="B40" s="59" t="s">
        <v>130</v>
      </c>
      <c r="C40" s="59">
        <v>2005</v>
      </c>
      <c r="D40" s="59">
        <v>2006</v>
      </c>
      <c r="E40" s="59">
        <v>2007</v>
      </c>
      <c r="F40" s="59">
        <v>2008</v>
      </c>
      <c r="G40" s="59">
        <v>2009</v>
      </c>
      <c r="H40" s="59">
        <v>2010</v>
      </c>
      <c r="I40" s="59">
        <v>2011</v>
      </c>
      <c r="J40" s="78">
        <v>2012</v>
      </c>
      <c r="K40" s="59">
        <v>2013</v>
      </c>
      <c r="L40" s="59">
        <v>2014</v>
      </c>
      <c r="M40" s="59">
        <v>2015</v>
      </c>
      <c r="N40" s="59">
        <v>2016</v>
      </c>
      <c r="O40" s="59">
        <v>2017</v>
      </c>
      <c r="P40" s="59">
        <v>2018</v>
      </c>
      <c r="Q40" s="59">
        <v>2019</v>
      </c>
    </row>
    <row r="41" spans="1:17" x14ac:dyDescent="0.25">
      <c r="A41" s="110" t="s">
        <v>61</v>
      </c>
      <c r="B41" s="60" t="s">
        <v>125</v>
      </c>
      <c r="C41" s="60">
        <v>0.21</v>
      </c>
      <c r="D41" s="60">
        <v>0.23</v>
      </c>
      <c r="E41" s="60">
        <v>0.23</v>
      </c>
      <c r="F41" s="60">
        <v>0.45</v>
      </c>
      <c r="G41" s="69">
        <v>0.23656762974025644</v>
      </c>
      <c r="H41" s="69">
        <v>0.31884883798758051</v>
      </c>
      <c r="I41" s="69">
        <v>0.38528779824456283</v>
      </c>
      <c r="J41" s="69">
        <v>0.30787809355972806</v>
      </c>
      <c r="K41" s="69">
        <v>0.29858919579155541</v>
      </c>
      <c r="L41" s="69">
        <v>0.32626079921487683</v>
      </c>
      <c r="M41" s="69">
        <v>0.43459089028502917</v>
      </c>
      <c r="N41" s="69">
        <v>0.31998156544196082</v>
      </c>
      <c r="O41" s="69">
        <v>0.38984489953029861</v>
      </c>
      <c r="P41" s="69">
        <v>0.47139700477596541</v>
      </c>
      <c r="Q41" s="69">
        <v>0.3494005703996893</v>
      </c>
    </row>
    <row r="42" spans="1:17" x14ac:dyDescent="0.25">
      <c r="A42" s="111"/>
      <c r="B42" s="63" t="s">
        <v>126</v>
      </c>
      <c r="C42" s="63">
        <v>0.19</v>
      </c>
      <c r="D42" s="63">
        <v>0.23</v>
      </c>
      <c r="E42" s="63">
        <v>0.19</v>
      </c>
      <c r="F42" s="63">
        <v>0.35</v>
      </c>
      <c r="G42" s="70">
        <v>0.213521302704478</v>
      </c>
      <c r="H42" s="70">
        <v>0.34374450982404409</v>
      </c>
      <c r="I42" s="70">
        <v>0.34889367191858106</v>
      </c>
      <c r="J42" s="70">
        <v>0.33341243154398442</v>
      </c>
      <c r="K42" s="70">
        <v>0.3259032627761792</v>
      </c>
      <c r="L42" s="70">
        <v>0.33792582442497154</v>
      </c>
      <c r="M42" s="70">
        <v>0.37039379959246049</v>
      </c>
      <c r="N42" s="70">
        <v>0.33042859087966669</v>
      </c>
      <c r="O42" s="70">
        <v>0.35635343080872006</v>
      </c>
      <c r="P42" s="70">
        <v>0.53363898321916525</v>
      </c>
      <c r="Q42" s="70">
        <v>0.35495527139646899</v>
      </c>
    </row>
    <row r="43" spans="1:17" ht="15.75" thickBot="1" x14ac:dyDescent="0.3">
      <c r="A43" s="112"/>
      <c r="B43" s="66" t="s">
        <v>127</v>
      </c>
      <c r="C43" s="66">
        <v>7.0000000000000007E-2</v>
      </c>
      <c r="D43" s="66">
        <v>0.08</v>
      </c>
      <c r="E43" s="66">
        <v>0.13</v>
      </c>
      <c r="F43" s="66">
        <v>0.32</v>
      </c>
      <c r="G43" s="71">
        <v>0.10262569860731813</v>
      </c>
      <c r="H43" s="71">
        <v>0.13038700919564522</v>
      </c>
      <c r="I43" s="71">
        <v>0.21684610440745064</v>
      </c>
      <c r="J43" s="71">
        <v>0.1016928584964418</v>
      </c>
      <c r="K43" s="71">
        <v>0.1013839720005488</v>
      </c>
      <c r="L43" s="71">
        <v>0.10751266828236239</v>
      </c>
      <c r="M43" s="71">
        <v>0.20730851934930905</v>
      </c>
      <c r="N43" s="71">
        <v>0.10503486716355996</v>
      </c>
      <c r="O43" s="71">
        <v>0.20430246275814223</v>
      </c>
      <c r="P43" s="71">
        <v>0.18554282286470153</v>
      </c>
      <c r="Q43" s="71">
        <v>0.11864332433888933</v>
      </c>
    </row>
    <row r="44" spans="1:17" x14ac:dyDescent="0.25">
      <c r="A44" s="110" t="s">
        <v>64</v>
      </c>
      <c r="B44" s="60" t="s">
        <v>125</v>
      </c>
      <c r="C44" s="60">
        <v>2.16</v>
      </c>
      <c r="D44" s="60">
        <v>2.13</v>
      </c>
      <c r="E44" s="60">
        <v>2.59</v>
      </c>
      <c r="F44" s="60">
        <v>4.57</v>
      </c>
      <c r="G44" s="69">
        <v>2.5435222157550594</v>
      </c>
      <c r="H44" s="69">
        <v>2.3911823564139461</v>
      </c>
      <c r="I44" s="69">
        <v>3.0343418126728512</v>
      </c>
      <c r="J44" s="69">
        <v>3.9588666291479879</v>
      </c>
      <c r="K44" s="69">
        <v>3.5629654000753948</v>
      </c>
      <c r="L44" s="69">
        <v>4.660870493099643</v>
      </c>
      <c r="M44" s="69">
        <v>5.2550438474754175</v>
      </c>
      <c r="N44" s="69">
        <v>5.1952531426815352</v>
      </c>
      <c r="O44" s="69">
        <v>4.4894879040551228</v>
      </c>
      <c r="P44" s="69">
        <v>4.5147571913577789</v>
      </c>
      <c r="Q44" s="69">
        <v>3.2579708674101053</v>
      </c>
    </row>
    <row r="45" spans="1:17" x14ac:dyDescent="0.25">
      <c r="A45" s="111"/>
      <c r="B45" s="63" t="s">
        <v>126</v>
      </c>
      <c r="C45" s="63">
        <v>1.86</v>
      </c>
      <c r="D45" s="63">
        <v>1.48</v>
      </c>
      <c r="E45" s="63">
        <v>2.2200000000000002</v>
      </c>
      <c r="F45" s="63">
        <v>3</v>
      </c>
      <c r="G45" s="70">
        <v>2.707462460730429</v>
      </c>
      <c r="H45" s="70">
        <v>2.1264091730496117</v>
      </c>
      <c r="I45" s="70">
        <v>2.8387388338327404</v>
      </c>
      <c r="J45" s="70">
        <v>3.6619176249874634</v>
      </c>
      <c r="K45" s="70">
        <v>3.5044592313340424</v>
      </c>
      <c r="L45" s="70">
        <v>4.6532736399959074</v>
      </c>
      <c r="M45" s="70">
        <v>5.2209614088821201</v>
      </c>
      <c r="N45" s="70">
        <v>5.342007080568326</v>
      </c>
      <c r="O45" s="70">
        <v>4.5595960916918399</v>
      </c>
      <c r="P45" s="70">
        <v>4.1554856398172397</v>
      </c>
      <c r="Q45" s="70">
        <v>2.5490053241925188</v>
      </c>
    </row>
    <row r="46" spans="1:17" ht="15.75" thickBot="1" x14ac:dyDescent="0.3">
      <c r="A46" s="112"/>
      <c r="B46" s="66" t="s">
        <v>127</v>
      </c>
      <c r="C46" s="66">
        <v>1.34</v>
      </c>
      <c r="D46" s="66">
        <v>1.75</v>
      </c>
      <c r="E46" s="66">
        <v>1.47</v>
      </c>
      <c r="F46" s="66">
        <v>3.63</v>
      </c>
      <c r="G46" s="71">
        <v>0.88399409219402003</v>
      </c>
      <c r="H46" s="71">
        <v>0.97368575313318506</v>
      </c>
      <c r="I46" s="71">
        <v>0.92557600761189063</v>
      </c>
      <c r="J46" s="71">
        <v>1.2457563028088896</v>
      </c>
      <c r="K46" s="71">
        <v>0.39836347929727489</v>
      </c>
      <c r="L46" s="71">
        <v>1.5697858077206321</v>
      </c>
      <c r="M46" s="71">
        <v>1.1118671517356067</v>
      </c>
      <c r="N46" s="71">
        <v>0.87070063049316226</v>
      </c>
      <c r="O46" s="71">
        <v>0.93120493620316036</v>
      </c>
      <c r="P46" s="71">
        <v>1.2997587743393542</v>
      </c>
      <c r="Q46" s="71">
        <v>2.0072952616550501</v>
      </c>
    </row>
    <row r="47" spans="1:17" x14ac:dyDescent="0.25">
      <c r="A47" s="110" t="s">
        <v>68</v>
      </c>
      <c r="B47" s="60" t="s">
        <v>125</v>
      </c>
      <c r="C47" s="61">
        <v>0.88549999999999995</v>
      </c>
      <c r="D47" s="61">
        <v>0.99039999999999995</v>
      </c>
      <c r="E47" s="61">
        <v>1.0246999999999999</v>
      </c>
      <c r="F47" s="61">
        <v>0.9405</v>
      </c>
      <c r="G47" s="62">
        <v>0.85570960662009155</v>
      </c>
      <c r="H47" s="62">
        <v>1.1151400138540186</v>
      </c>
      <c r="I47" s="62">
        <v>1.1564939527855767</v>
      </c>
      <c r="J47" s="62">
        <v>1.237509247585693</v>
      </c>
      <c r="K47" s="62">
        <v>1.2979060641941877</v>
      </c>
      <c r="L47" s="62">
        <v>1.3829893900682051</v>
      </c>
      <c r="M47" s="62">
        <v>1.4700340403897825</v>
      </c>
      <c r="N47" s="62">
        <v>1.3350014028495056</v>
      </c>
      <c r="O47" s="62">
        <v>1.1148255209448348</v>
      </c>
      <c r="P47" s="62">
        <v>1.0073391140353543</v>
      </c>
      <c r="Q47" s="62">
        <v>1.0010052710331157</v>
      </c>
    </row>
    <row r="48" spans="1:17" x14ac:dyDescent="0.25">
      <c r="A48" s="111"/>
      <c r="B48" s="63" t="s">
        <v>126</v>
      </c>
      <c r="C48" s="64">
        <v>0.89939999999999998</v>
      </c>
      <c r="D48" s="64">
        <v>1.0067999999999999</v>
      </c>
      <c r="E48" s="64">
        <v>0.99850000000000005</v>
      </c>
      <c r="F48" s="64">
        <v>0.98519999999999996</v>
      </c>
      <c r="G48" s="65">
        <v>0.85492349318487582</v>
      </c>
      <c r="H48" s="65">
        <v>1.1258632359273966</v>
      </c>
      <c r="I48" s="65">
        <v>1.1874917607853459</v>
      </c>
      <c r="J48" s="65">
        <v>1.2795247373684819</v>
      </c>
      <c r="K48" s="65">
        <v>1.3208940734660917</v>
      </c>
      <c r="L48" s="65">
        <v>1.3840314141617096</v>
      </c>
      <c r="M48" s="65">
        <v>1.4818716211676104</v>
      </c>
      <c r="N48" s="65">
        <v>1.347232643353439</v>
      </c>
      <c r="O48" s="65">
        <v>1.1142354769895273</v>
      </c>
      <c r="P48" s="65">
        <v>0.99550711051371499</v>
      </c>
      <c r="Q48" s="65">
        <v>0.99651359082148028</v>
      </c>
    </row>
    <row r="49" spans="1:17" ht="15.75" thickBot="1" x14ac:dyDescent="0.3">
      <c r="A49" s="112"/>
      <c r="B49" s="66" t="s">
        <v>127</v>
      </c>
      <c r="C49" s="67">
        <v>0.2026</v>
      </c>
      <c r="D49" s="67">
        <v>0.192</v>
      </c>
      <c r="E49" s="67">
        <v>0.21160000000000001</v>
      </c>
      <c r="F49" s="67">
        <v>0.13750000000000001</v>
      </c>
      <c r="G49" s="68">
        <v>0.18555115255601687</v>
      </c>
      <c r="H49" s="68">
        <v>0.22149276575470678</v>
      </c>
      <c r="I49" s="68">
        <v>0.24170143951944448</v>
      </c>
      <c r="J49" s="68">
        <v>0.19072667888717582</v>
      </c>
      <c r="K49" s="68">
        <v>0.11919109375956947</v>
      </c>
      <c r="L49" s="68">
        <v>5.0233615963349937E-2</v>
      </c>
      <c r="M49" s="68">
        <v>8.8059586359717612E-2</v>
      </c>
      <c r="N49" s="68">
        <v>4.8023973334288747E-2</v>
      </c>
      <c r="O49" s="68">
        <v>7.928803509088253E-2</v>
      </c>
      <c r="P49" s="68">
        <v>0.11339389604940316</v>
      </c>
      <c r="Q49" s="68">
        <v>6.1334762366036653E-2</v>
      </c>
    </row>
    <row r="50" spans="1:17" x14ac:dyDescent="0.25">
      <c r="A50" s="110" t="s">
        <v>72</v>
      </c>
      <c r="B50" s="60" t="s">
        <v>125</v>
      </c>
      <c r="C50" s="72">
        <v>11960154</v>
      </c>
      <c r="D50" s="72">
        <v>14285714</v>
      </c>
      <c r="E50" s="72">
        <v>18317621</v>
      </c>
      <c r="F50" s="72">
        <v>20101281</v>
      </c>
      <c r="G50" s="73">
        <v>27873358</v>
      </c>
      <c r="H50" s="73">
        <v>40109755</v>
      </c>
      <c r="I50" s="81">
        <v>45113453.25</v>
      </c>
      <c r="J50" s="81">
        <v>51600387.5</v>
      </c>
      <c r="K50" s="81">
        <v>53981722</v>
      </c>
      <c r="L50" s="81">
        <v>61829013.5</v>
      </c>
      <c r="M50" s="81">
        <v>64082280.25</v>
      </c>
      <c r="N50" s="81">
        <v>68721386.5</v>
      </c>
      <c r="O50" s="81">
        <v>77764988.75</v>
      </c>
      <c r="P50" s="81">
        <v>83390948.5</v>
      </c>
      <c r="Q50" s="81">
        <v>87182679</v>
      </c>
    </row>
    <row r="51" spans="1:17" x14ac:dyDescent="0.25">
      <c r="A51" s="111"/>
      <c r="B51" s="63" t="s">
        <v>126</v>
      </c>
      <c r="C51" s="74">
        <v>12636645</v>
      </c>
      <c r="D51" s="74">
        <v>15092649</v>
      </c>
      <c r="E51" s="74">
        <v>18080857</v>
      </c>
      <c r="F51" s="74">
        <v>20425509</v>
      </c>
      <c r="G51" s="75">
        <v>28595973.5</v>
      </c>
      <c r="H51" s="75">
        <v>37385657.5</v>
      </c>
      <c r="I51" s="82">
        <v>41353954.5</v>
      </c>
      <c r="J51" s="82">
        <v>50276564</v>
      </c>
      <c r="K51" s="82">
        <v>53281605.5</v>
      </c>
      <c r="L51" s="82">
        <v>62954396.5</v>
      </c>
      <c r="M51" s="82">
        <v>60662645.5</v>
      </c>
      <c r="N51" s="82">
        <v>62390430</v>
      </c>
      <c r="O51" s="82">
        <v>73875267</v>
      </c>
      <c r="P51" s="82">
        <v>82353894</v>
      </c>
      <c r="Q51" s="82">
        <v>90634918.5</v>
      </c>
    </row>
    <row r="52" spans="1:17" ht="15.75" thickBot="1" x14ac:dyDescent="0.3">
      <c r="A52" s="112"/>
      <c r="B52" s="66" t="s">
        <v>127</v>
      </c>
      <c r="C52" s="76">
        <v>3415449</v>
      </c>
      <c r="D52" s="76">
        <v>6849049</v>
      </c>
      <c r="E52" s="76">
        <v>8876018</v>
      </c>
      <c r="F52" s="76">
        <v>8454631</v>
      </c>
      <c r="G52" s="77">
        <v>7409911.0407993877</v>
      </c>
      <c r="H52" s="77">
        <v>10185648.138176152</v>
      </c>
      <c r="I52" s="83">
        <v>11877543.441477267</v>
      </c>
      <c r="J52" s="83">
        <v>9813801.4912638217</v>
      </c>
      <c r="K52" s="83">
        <v>9142797.1218955386</v>
      </c>
      <c r="L52" s="83">
        <v>15982074.725776667</v>
      </c>
      <c r="M52" s="83">
        <v>21828637.391657654</v>
      </c>
      <c r="N52" s="83">
        <v>24265762.007021416</v>
      </c>
      <c r="O52" s="83">
        <v>26596268.914844979</v>
      </c>
      <c r="P52" s="83">
        <v>24246731.117663264</v>
      </c>
      <c r="Q52" s="83">
        <v>24533557.813034944</v>
      </c>
    </row>
    <row r="53" spans="1:17" x14ac:dyDescent="0.25">
      <c r="A53" s="110" t="s">
        <v>75</v>
      </c>
      <c r="B53" s="60" t="s">
        <v>125</v>
      </c>
      <c r="C53" s="61">
        <v>0.34649999999999997</v>
      </c>
      <c r="D53" s="61">
        <v>0.34300000000000003</v>
      </c>
      <c r="E53" s="61">
        <v>0.33979999999999999</v>
      </c>
      <c r="F53" s="61">
        <v>0.34499999999999997</v>
      </c>
      <c r="G53" s="62">
        <v>0.34980713408894548</v>
      </c>
      <c r="H53" s="62">
        <v>0.36080095663018008</v>
      </c>
      <c r="I53" s="62">
        <v>0.3663786671901697</v>
      </c>
      <c r="J53" s="62">
        <v>0.3546518754066183</v>
      </c>
      <c r="K53" s="62">
        <v>0.36590473400899737</v>
      </c>
      <c r="L53" s="62">
        <v>0.35063581307568514</v>
      </c>
      <c r="M53" s="62">
        <v>0.3446228298499715</v>
      </c>
      <c r="N53" s="62">
        <v>0.31730279824992269</v>
      </c>
      <c r="O53" s="62">
        <v>0.31136379875443826</v>
      </c>
      <c r="P53" s="62">
        <v>0.30438706472379939</v>
      </c>
      <c r="Q53" s="62">
        <v>0.30843711226035453</v>
      </c>
    </row>
    <row r="54" spans="1:17" x14ac:dyDescent="0.25">
      <c r="A54" s="111"/>
      <c r="B54" s="63" t="s">
        <v>126</v>
      </c>
      <c r="C54" s="64">
        <v>0.34239999999999998</v>
      </c>
      <c r="D54" s="64">
        <v>0.34570000000000001</v>
      </c>
      <c r="E54" s="64">
        <v>0.32390000000000002</v>
      </c>
      <c r="F54" s="64">
        <v>0.33239999999999997</v>
      </c>
      <c r="G54" s="65">
        <v>0.35604278757867397</v>
      </c>
      <c r="H54" s="65">
        <v>0.36816917131621457</v>
      </c>
      <c r="I54" s="65">
        <v>0.38237181470493953</v>
      </c>
      <c r="J54" s="65">
        <v>0.3635921947090765</v>
      </c>
      <c r="K54" s="65">
        <v>0.36448021225098631</v>
      </c>
      <c r="L54" s="65">
        <v>0.34218060558094721</v>
      </c>
      <c r="M54" s="65">
        <v>0.31475684249595842</v>
      </c>
      <c r="N54" s="65">
        <v>0.30032499931904322</v>
      </c>
      <c r="O54" s="65">
        <v>0.30436503243382496</v>
      </c>
      <c r="P54" s="65">
        <v>0.29423037470670188</v>
      </c>
      <c r="Q54" s="65">
        <v>0.30994190074628081</v>
      </c>
    </row>
    <row r="55" spans="1:17" ht="15.75" thickBot="1" x14ac:dyDescent="0.3">
      <c r="A55" s="112"/>
      <c r="B55" s="66" t="s">
        <v>127</v>
      </c>
      <c r="C55" s="67">
        <v>1.9599999999999999E-2</v>
      </c>
      <c r="D55" s="67">
        <v>3.4000000000000002E-2</v>
      </c>
      <c r="E55" s="67">
        <v>3.5200000000000002E-2</v>
      </c>
      <c r="F55" s="67">
        <v>1.9099999999999999E-2</v>
      </c>
      <c r="G55" s="68">
        <v>2.7516396405552736E-2</v>
      </c>
      <c r="H55" s="68">
        <v>3.6298415782520681E-2</v>
      </c>
      <c r="I55" s="68">
        <v>4.4055392549297502E-2</v>
      </c>
      <c r="J55" s="68">
        <v>5.8726724436712903E-2</v>
      </c>
      <c r="K55" s="68">
        <v>5.32324715929769E-2</v>
      </c>
      <c r="L55" s="68">
        <v>5.9981775828884316E-2</v>
      </c>
      <c r="M55" s="68">
        <v>7.0096456084209058E-2</v>
      </c>
      <c r="N55" s="68">
        <v>6.1613124830665007E-2</v>
      </c>
      <c r="O55" s="68">
        <v>6.5362555179077117E-2</v>
      </c>
      <c r="P55" s="68">
        <v>6.1144090815938773E-2</v>
      </c>
      <c r="Q55" s="68">
        <v>4.3255968989989471E-2</v>
      </c>
    </row>
    <row r="59" spans="1:17" ht="15" customHeight="1" x14ac:dyDescent="0.25">
      <c r="A59" s="116" t="s">
        <v>133</v>
      </c>
      <c r="B59" s="117"/>
      <c r="C59" s="117"/>
      <c r="D59" s="117"/>
      <c r="E59" s="117"/>
      <c r="F59" s="117"/>
      <c r="G59" s="117"/>
      <c r="H59" s="117"/>
      <c r="I59" s="117"/>
      <c r="J59" s="117"/>
      <c r="K59" s="117"/>
      <c r="L59" s="117"/>
      <c r="M59" s="117"/>
      <c r="N59" s="117"/>
      <c r="O59" s="117"/>
      <c r="P59" s="117"/>
      <c r="Q59" s="117"/>
    </row>
    <row r="60" spans="1:17" ht="15.75" thickBot="1" x14ac:dyDescent="0.3">
      <c r="A60" s="59" t="s">
        <v>129</v>
      </c>
      <c r="B60" s="59" t="s">
        <v>130</v>
      </c>
      <c r="C60" s="59">
        <v>2005</v>
      </c>
      <c r="D60" s="59">
        <v>2006</v>
      </c>
      <c r="E60" s="59">
        <v>2007</v>
      </c>
      <c r="F60" s="59">
        <v>2008</v>
      </c>
      <c r="G60" s="59">
        <v>2009</v>
      </c>
      <c r="H60" s="59">
        <v>2010</v>
      </c>
      <c r="I60" s="59">
        <v>2011</v>
      </c>
      <c r="J60" s="78">
        <v>2012</v>
      </c>
      <c r="K60" s="59">
        <v>2013</v>
      </c>
      <c r="L60" s="59">
        <v>2014</v>
      </c>
      <c r="M60" s="59">
        <v>2015</v>
      </c>
      <c r="N60" s="59">
        <v>2016</v>
      </c>
      <c r="O60" s="59">
        <v>2017</v>
      </c>
      <c r="P60" s="59">
        <v>2018</v>
      </c>
      <c r="Q60" s="59">
        <v>2019</v>
      </c>
    </row>
    <row r="61" spans="1:17" x14ac:dyDescent="0.25">
      <c r="A61" s="110" t="s">
        <v>109</v>
      </c>
      <c r="B61" s="60" t="s">
        <v>125</v>
      </c>
      <c r="C61" s="61">
        <v>0.27539999999999998</v>
      </c>
      <c r="D61" s="61">
        <v>0.21690000000000001</v>
      </c>
      <c r="E61" s="61">
        <v>0.26119999999999999</v>
      </c>
      <c r="F61" s="61">
        <v>0.1636</v>
      </c>
      <c r="G61" s="62">
        <v>0.18616301500960403</v>
      </c>
      <c r="H61" s="62">
        <v>0.1924608349917821</v>
      </c>
      <c r="I61" s="62">
        <v>0.17339709258593783</v>
      </c>
      <c r="J61" s="62">
        <v>0.14837364500187888</v>
      </c>
      <c r="K61" s="62">
        <v>0.1558214152731518</v>
      </c>
      <c r="L61" s="62">
        <v>0.14964682338106533</v>
      </c>
      <c r="M61" s="62">
        <v>0.179933192495834</v>
      </c>
      <c r="N61" s="62">
        <v>0.13175216486751401</v>
      </c>
      <c r="O61" s="62">
        <v>0.14089230602844324</v>
      </c>
      <c r="P61" s="62">
        <v>0.16319851406270688</v>
      </c>
      <c r="Q61" s="62">
        <v>0.18356776317602763</v>
      </c>
    </row>
    <row r="62" spans="1:17" x14ac:dyDescent="0.25">
      <c r="A62" s="111"/>
      <c r="B62" s="63" t="s">
        <v>126</v>
      </c>
      <c r="C62" s="64">
        <v>0.2913</v>
      </c>
      <c r="D62" s="64">
        <v>0.20669999999999999</v>
      </c>
      <c r="E62" s="64">
        <v>0.27950000000000003</v>
      </c>
      <c r="F62" s="64">
        <v>0.2046</v>
      </c>
      <c r="G62" s="65">
        <v>0.20292327410485336</v>
      </c>
      <c r="H62" s="65">
        <v>0.22060382993664163</v>
      </c>
      <c r="I62" s="65">
        <v>0.20907706407399343</v>
      </c>
      <c r="J62" s="65">
        <v>0.179079766641351</v>
      </c>
      <c r="K62" s="65">
        <v>0.18229065320040794</v>
      </c>
      <c r="L62" s="65">
        <v>0.17087715057101924</v>
      </c>
      <c r="M62" s="65">
        <v>0.18824342753574927</v>
      </c>
      <c r="N62" s="65">
        <v>0.12624939813685387</v>
      </c>
      <c r="O62" s="65">
        <v>0.13428785750881433</v>
      </c>
      <c r="P62" s="65">
        <v>0.16839172072578412</v>
      </c>
      <c r="Q62" s="65">
        <v>0.17884052445297061</v>
      </c>
    </row>
    <row r="63" spans="1:17" ht="15.75" thickBot="1" x14ac:dyDescent="0.3">
      <c r="A63" s="112"/>
      <c r="B63" s="66" t="s">
        <v>127</v>
      </c>
      <c r="C63" s="67">
        <v>6.2700000000000006E-2</v>
      </c>
      <c r="D63" s="67">
        <v>6.3299999999999995E-2</v>
      </c>
      <c r="E63" s="67">
        <v>4.0399999999999998E-2</v>
      </c>
      <c r="F63" s="67">
        <v>0.13239999999999999</v>
      </c>
      <c r="G63" s="68">
        <v>0.11422439174948693</v>
      </c>
      <c r="H63" s="68">
        <v>9.1819977191422708E-2</v>
      </c>
      <c r="I63" s="68">
        <v>7.9838976345562737E-2</v>
      </c>
      <c r="J63" s="68">
        <v>7.238188044356883E-2</v>
      </c>
      <c r="K63" s="68">
        <v>8.5905109474138749E-2</v>
      </c>
      <c r="L63" s="68">
        <v>8.2478036612319783E-2</v>
      </c>
      <c r="M63" s="68">
        <v>4.3770189498050491E-2</v>
      </c>
      <c r="N63" s="68">
        <v>4.4321980644191683E-2</v>
      </c>
      <c r="O63" s="68">
        <v>2.5504106261243008E-2</v>
      </c>
      <c r="P63" s="68">
        <v>2.5989061531665313E-2</v>
      </c>
      <c r="Q63" s="68">
        <v>1.3763070735137668E-2</v>
      </c>
    </row>
    <row r="64" spans="1:17" x14ac:dyDescent="0.25">
      <c r="A64" s="110" t="s">
        <v>112</v>
      </c>
      <c r="B64" s="60" t="s">
        <v>125</v>
      </c>
      <c r="C64" s="61">
        <v>2.5899999999999999E-2</v>
      </c>
      <c r="D64" s="61">
        <v>0.02</v>
      </c>
      <c r="E64" s="61">
        <v>2.3900000000000001E-2</v>
      </c>
      <c r="F64" s="61">
        <v>1.34E-2</v>
      </c>
      <c r="G64" s="62">
        <v>1.4912908093904583E-2</v>
      </c>
      <c r="H64" s="62">
        <v>1.5765415714055701E-2</v>
      </c>
      <c r="I64" s="62">
        <v>1.4067923199972651E-2</v>
      </c>
      <c r="J64" s="62">
        <v>1.151942337558187E-2</v>
      </c>
      <c r="K64" s="62">
        <v>1.1401008577432146E-2</v>
      </c>
      <c r="L64" s="62">
        <v>1.1316964273002985E-2</v>
      </c>
      <c r="M64" s="62">
        <v>1.4036339291145531E-2</v>
      </c>
      <c r="N64" s="62">
        <v>1.0754813019006701E-2</v>
      </c>
      <c r="O64" s="62">
        <v>1.2029090921804006E-2</v>
      </c>
      <c r="P64" s="62">
        <v>1.417189379466241E-2</v>
      </c>
      <c r="Q64" s="62">
        <v>1.5597226661028319E-2</v>
      </c>
    </row>
    <row r="65" spans="1:17" x14ac:dyDescent="0.25">
      <c r="A65" s="111"/>
      <c r="B65" s="63" t="s">
        <v>126</v>
      </c>
      <c r="C65" s="64">
        <v>2.47E-2</v>
      </c>
      <c r="D65" s="64">
        <v>2.1299999999999999E-2</v>
      </c>
      <c r="E65" s="64">
        <v>2.64E-2</v>
      </c>
      <c r="F65" s="64">
        <v>1.9199999999999998E-2</v>
      </c>
      <c r="G65" s="65">
        <v>1.659181450792371E-2</v>
      </c>
      <c r="H65" s="65">
        <v>1.6463305515324822E-2</v>
      </c>
      <c r="I65" s="65">
        <v>1.4648083580762868E-2</v>
      </c>
      <c r="J65" s="65">
        <v>1.2662630721402175E-2</v>
      </c>
      <c r="K65" s="65">
        <v>1.3140743131028006E-2</v>
      </c>
      <c r="L65" s="65">
        <v>1.1879237426413336E-2</v>
      </c>
      <c r="M65" s="65">
        <v>1.3902981666104193E-2</v>
      </c>
      <c r="N65" s="65">
        <v>1.0872654175376913E-2</v>
      </c>
      <c r="O65" s="65">
        <v>1.1902579235366251E-2</v>
      </c>
      <c r="P65" s="65">
        <v>1.5559871329393543E-2</v>
      </c>
      <c r="Q65" s="65">
        <v>1.6370854308150821E-2</v>
      </c>
    </row>
    <row r="66" spans="1:17" ht="15.75" thickBot="1" x14ac:dyDescent="0.3">
      <c r="A66" s="112"/>
      <c r="B66" s="66" t="s">
        <v>127</v>
      </c>
      <c r="C66" s="67">
        <v>8.8999999999999999E-3</v>
      </c>
      <c r="D66" s="67">
        <v>3.5000000000000001E-3</v>
      </c>
      <c r="E66" s="67">
        <v>7.6E-3</v>
      </c>
      <c r="F66" s="67">
        <v>9.2999999999999992E-3</v>
      </c>
      <c r="G66" s="68">
        <v>6.7713701307730986E-3</v>
      </c>
      <c r="H66" s="68">
        <v>3.8418167361922756E-3</v>
      </c>
      <c r="I66" s="68">
        <v>4.0125428340608933E-3</v>
      </c>
      <c r="J66" s="68">
        <v>3.8023595184131661E-3</v>
      </c>
      <c r="K66" s="68">
        <v>4.6629506677123801E-3</v>
      </c>
      <c r="L66" s="68">
        <v>6.2993877552678258E-3</v>
      </c>
      <c r="M66" s="68">
        <v>4.0338081015821245E-3</v>
      </c>
      <c r="N66" s="68">
        <v>4.6326395606938976E-3</v>
      </c>
      <c r="O66" s="68">
        <v>3.4507633100639688E-3</v>
      </c>
      <c r="P66" s="68">
        <v>3.3214375502087627E-3</v>
      </c>
      <c r="Q66" s="68">
        <v>2.1118774621552432E-3</v>
      </c>
    </row>
    <row r="67" spans="1:17" x14ac:dyDescent="0.25">
      <c r="A67" s="110" t="s">
        <v>50</v>
      </c>
      <c r="B67" s="60" t="s">
        <v>125</v>
      </c>
      <c r="C67" s="61">
        <v>0.1658</v>
      </c>
      <c r="D67" s="61">
        <v>0.13020000000000001</v>
      </c>
      <c r="E67" s="61">
        <v>0.18160000000000001</v>
      </c>
      <c r="F67" s="61">
        <v>9.5200000000000007E-2</v>
      </c>
      <c r="G67" s="62">
        <v>0.11667536207832375</v>
      </c>
      <c r="H67" s="62">
        <v>0.13557384011763179</v>
      </c>
      <c r="I67" s="62">
        <v>0.11120092333734435</v>
      </c>
      <c r="J67" s="62">
        <v>0.10499578149727039</v>
      </c>
      <c r="K67" s="62">
        <v>0.11938433836017723</v>
      </c>
      <c r="L67" s="62">
        <v>0.10133179543627624</v>
      </c>
      <c r="M67" s="62">
        <v>0.10947788851663774</v>
      </c>
      <c r="N67" s="62">
        <v>8.5119608047296708E-2</v>
      </c>
      <c r="O67" s="62">
        <v>0.11085805458887762</v>
      </c>
      <c r="P67" s="62">
        <v>0.1502210947976555</v>
      </c>
      <c r="Q67" s="62">
        <v>0.16546747009840546</v>
      </c>
    </row>
    <row r="68" spans="1:17" x14ac:dyDescent="0.25">
      <c r="A68" s="111"/>
      <c r="B68" s="63" t="s">
        <v>126</v>
      </c>
      <c r="C68" s="64">
        <v>0.14410000000000001</v>
      </c>
      <c r="D68" s="64">
        <v>0.13220000000000001</v>
      </c>
      <c r="E68" s="64">
        <v>0.1925</v>
      </c>
      <c r="F68" s="64">
        <v>0.1323</v>
      </c>
      <c r="G68" s="65">
        <v>0.12929110352040524</v>
      </c>
      <c r="H68" s="65">
        <v>0.14187817670661085</v>
      </c>
      <c r="I68" s="65">
        <v>0.11928339554693915</v>
      </c>
      <c r="J68" s="65">
        <v>0.11768293926643764</v>
      </c>
      <c r="K68" s="65">
        <v>0.13643231791528729</v>
      </c>
      <c r="L68" s="65">
        <v>0.10507992955409545</v>
      </c>
      <c r="M68" s="65">
        <v>0.10785515856600708</v>
      </c>
      <c r="N68" s="65">
        <v>7.869799395845925E-2</v>
      </c>
      <c r="O68" s="65">
        <v>0.10182669678609826</v>
      </c>
      <c r="P68" s="65">
        <v>0.16417627692307235</v>
      </c>
      <c r="Q68" s="65">
        <v>0.17045108282619337</v>
      </c>
    </row>
    <row r="69" spans="1:17" ht="15.75" thickBot="1" x14ac:dyDescent="0.3">
      <c r="A69" s="112"/>
      <c r="B69" s="66" t="s">
        <v>127</v>
      </c>
      <c r="C69" s="67">
        <v>6.5299999999999997E-2</v>
      </c>
      <c r="D69" s="67">
        <v>2.5100000000000001E-2</v>
      </c>
      <c r="E69" s="67">
        <v>5.79E-2</v>
      </c>
      <c r="F69" s="67">
        <v>6.5600000000000006E-2</v>
      </c>
      <c r="G69" s="68">
        <v>4.3623306716767479E-2</v>
      </c>
      <c r="H69" s="68">
        <v>3.0751113432672689E-2</v>
      </c>
      <c r="I69" s="68">
        <v>3.4880534059708257E-2</v>
      </c>
      <c r="J69" s="68">
        <v>3.8644061944053475E-2</v>
      </c>
      <c r="K69" s="68">
        <v>5.6573203558101137E-2</v>
      </c>
      <c r="L69" s="68">
        <v>5.7633285765991138E-2</v>
      </c>
      <c r="M69" s="68">
        <v>3.1191149953539308E-2</v>
      </c>
      <c r="N69" s="68">
        <v>3.8132232952136642E-2</v>
      </c>
      <c r="O69" s="68">
        <v>3.6383300549881079E-2</v>
      </c>
      <c r="P69" s="68">
        <v>3.8210121489237921E-2</v>
      </c>
      <c r="Q69" s="68">
        <v>1.7172536638491432E-2</v>
      </c>
    </row>
    <row r="70" spans="1:17" x14ac:dyDescent="0.25">
      <c r="A70" s="110" t="s">
        <v>117</v>
      </c>
      <c r="B70" s="60" t="s">
        <v>125</v>
      </c>
      <c r="C70" s="60">
        <v>1.74</v>
      </c>
      <c r="D70" s="60">
        <v>1.65</v>
      </c>
      <c r="E70" s="60">
        <v>1.5</v>
      </c>
      <c r="F70" s="60">
        <v>1.69</v>
      </c>
      <c r="G70" s="69">
        <v>1.4294995867504618</v>
      </c>
      <c r="H70" s="69">
        <v>1.3550803674140943</v>
      </c>
      <c r="I70" s="69">
        <v>1.482832658291128</v>
      </c>
      <c r="J70" s="69">
        <v>1.3312547746655488</v>
      </c>
      <c r="K70" s="69">
        <v>1.2314750914063854</v>
      </c>
      <c r="L70" s="69">
        <v>1.4502023984290291</v>
      </c>
      <c r="M70" s="69">
        <v>1.6810010025774507</v>
      </c>
      <c r="N70" s="69">
        <v>1.6158314485862988</v>
      </c>
      <c r="O70" s="69">
        <v>1.3142255734092121</v>
      </c>
      <c r="P70" s="69">
        <v>1.1141995085793341</v>
      </c>
      <c r="Q70" s="69">
        <v>1.1159176554025441</v>
      </c>
    </row>
    <row r="71" spans="1:17" x14ac:dyDescent="0.25">
      <c r="A71" s="111"/>
      <c r="B71" s="63" t="s">
        <v>126</v>
      </c>
      <c r="C71" s="63">
        <v>1.79</v>
      </c>
      <c r="D71" s="63">
        <v>1.64</v>
      </c>
      <c r="E71" s="63">
        <v>1.5</v>
      </c>
      <c r="F71" s="63">
        <v>1.76</v>
      </c>
      <c r="G71" s="70">
        <v>1.5702198155990499</v>
      </c>
      <c r="H71" s="70">
        <v>1.4416427922462209</v>
      </c>
      <c r="I71" s="70">
        <v>1.5868819152022144</v>
      </c>
      <c r="J71" s="70">
        <v>1.4175211961226304</v>
      </c>
      <c r="K71" s="70">
        <v>1.2036734426845073</v>
      </c>
      <c r="L71" s="70">
        <v>1.41565065151033</v>
      </c>
      <c r="M71" s="70">
        <v>1.5537960210607429</v>
      </c>
      <c r="N71" s="70">
        <v>1.5762825986868918</v>
      </c>
      <c r="O71" s="70">
        <v>1.3208992893473557</v>
      </c>
      <c r="P71" s="70">
        <v>1.070734850493646</v>
      </c>
      <c r="Q71" s="70">
        <v>1.1120958677953752</v>
      </c>
    </row>
    <row r="72" spans="1:17" ht="15.75" thickBot="1" x14ac:dyDescent="0.3">
      <c r="A72" s="112"/>
      <c r="B72" s="66" t="s">
        <v>127</v>
      </c>
      <c r="C72" s="66">
        <v>0.38</v>
      </c>
      <c r="D72" s="66">
        <v>0.21</v>
      </c>
      <c r="E72" s="66">
        <v>0.25</v>
      </c>
      <c r="F72" s="66">
        <v>0.44</v>
      </c>
      <c r="G72" s="71">
        <v>0.59653009741481866</v>
      </c>
      <c r="H72" s="71">
        <v>0.53029561378864976</v>
      </c>
      <c r="I72" s="71">
        <v>0.44581101673516282</v>
      </c>
      <c r="J72" s="71">
        <v>0.35882558758851479</v>
      </c>
      <c r="K72" s="71">
        <v>0.3278782817160501</v>
      </c>
      <c r="L72" s="71">
        <v>0.35397160696109486</v>
      </c>
      <c r="M72" s="71">
        <v>0.370136104289984</v>
      </c>
      <c r="N72" s="71">
        <v>0.28073896021952732</v>
      </c>
      <c r="O72" s="71">
        <v>0.18740256957970733</v>
      </c>
      <c r="P72" s="71">
        <v>0.1513882826536051</v>
      </c>
      <c r="Q72" s="71">
        <v>0.10935235353210798</v>
      </c>
    </row>
    <row r="73" spans="1:17" x14ac:dyDescent="0.25">
      <c r="A73" s="110" t="s">
        <v>118</v>
      </c>
      <c r="B73" s="60" t="s">
        <v>125</v>
      </c>
      <c r="C73" s="61">
        <v>8.14E-2</v>
      </c>
      <c r="D73" s="61">
        <v>2.6100000000000002E-2</v>
      </c>
      <c r="E73" s="61">
        <v>2.41E-2</v>
      </c>
      <c r="F73" s="61">
        <v>1.2999999999999999E-2</v>
      </c>
      <c r="G73" s="62">
        <v>0.1424092723490463</v>
      </c>
      <c r="H73" s="62">
        <v>7.9880947810868033E-2</v>
      </c>
      <c r="I73" s="62">
        <v>4.8350214690294942E-2</v>
      </c>
      <c r="J73" s="62">
        <v>6.895391196182396E-2</v>
      </c>
      <c r="K73" s="62">
        <v>4.9962283844860678E-2</v>
      </c>
      <c r="L73" s="62">
        <v>2.3432754354337573E-2</v>
      </c>
      <c r="M73" s="62">
        <v>-6.98692075566687E-3</v>
      </c>
      <c r="N73" s="62">
        <v>3.6043040370021158E-2</v>
      </c>
      <c r="O73" s="62">
        <v>5.9935409883959637E-2</v>
      </c>
      <c r="P73" s="62">
        <v>6.2327123796163342E-2</v>
      </c>
      <c r="Q73" s="62">
        <v>9.1768107862866405E-2</v>
      </c>
    </row>
    <row r="74" spans="1:17" x14ac:dyDescent="0.25">
      <c r="A74" s="111"/>
      <c r="B74" s="63" t="s">
        <v>126</v>
      </c>
      <c r="C74" s="64">
        <v>7.7799999999999994E-2</v>
      </c>
      <c r="D74" s="64">
        <v>1.52E-2</v>
      </c>
      <c r="E74" s="64">
        <v>2.06E-2</v>
      </c>
      <c r="F74" s="64">
        <v>2.4500000000000001E-2</v>
      </c>
      <c r="G74" s="65">
        <v>0.11001011237365396</v>
      </c>
      <c r="H74" s="65">
        <v>7.4656843666934911E-2</v>
      </c>
      <c r="I74" s="65">
        <v>4.1550867310712364E-2</v>
      </c>
      <c r="J74" s="65">
        <v>5.7826142767044383E-2</v>
      </c>
      <c r="K74" s="65">
        <v>3.8650830977473384E-2</v>
      </c>
      <c r="L74" s="65">
        <v>1.9806218247752444E-2</v>
      </c>
      <c r="M74" s="65">
        <v>-3.4718975548032188E-3</v>
      </c>
      <c r="N74" s="65">
        <v>2.6431226735788793E-2</v>
      </c>
      <c r="O74" s="65">
        <v>5.7603193149928192E-2</v>
      </c>
      <c r="P74" s="65">
        <v>4.7823535205830915E-2</v>
      </c>
      <c r="Q74" s="65">
        <v>9.1763251296984066E-2</v>
      </c>
    </row>
    <row r="75" spans="1:17" ht="15.75" thickBot="1" x14ac:dyDescent="0.3">
      <c r="A75" s="112"/>
      <c r="B75" s="66" t="s">
        <v>127</v>
      </c>
      <c r="C75" s="67">
        <v>2.9399999999999999E-2</v>
      </c>
      <c r="D75" s="67">
        <v>4.1500000000000002E-2</v>
      </c>
      <c r="E75" s="67">
        <v>2.6700000000000002E-2</v>
      </c>
      <c r="F75" s="67">
        <v>5.1200000000000002E-2</v>
      </c>
      <c r="G75" s="68">
        <v>9.7554701089521786E-2</v>
      </c>
      <c r="H75" s="68">
        <v>2.0277040311885597E-2</v>
      </c>
      <c r="I75" s="68">
        <v>2.3811844060942361E-2</v>
      </c>
      <c r="J75" s="68">
        <v>3.4483885157728884E-2</v>
      </c>
      <c r="K75" s="68">
        <v>3.0351712445981182E-2</v>
      </c>
      <c r="L75" s="68">
        <v>2.9911103665183018E-2</v>
      </c>
      <c r="M75" s="68">
        <v>5.491787695043459E-2</v>
      </c>
      <c r="N75" s="68">
        <v>3.052971288832498E-2</v>
      </c>
      <c r="O75" s="68">
        <v>4.8488835062682839E-2</v>
      </c>
      <c r="P75" s="68">
        <v>5.0322622602873859E-2</v>
      </c>
      <c r="Q75" s="68">
        <v>5.6438468233115456E-2</v>
      </c>
    </row>
    <row r="76" spans="1:17" x14ac:dyDescent="0.25">
      <c r="A76" s="110" t="s">
        <v>120</v>
      </c>
      <c r="B76" s="60" t="s">
        <v>125</v>
      </c>
      <c r="C76" s="61">
        <v>0.19850000000000001</v>
      </c>
      <c r="D76" s="61">
        <v>0.12529999999999999</v>
      </c>
      <c r="E76" s="61">
        <v>0.14030000000000001</v>
      </c>
      <c r="F76" s="61">
        <v>8.6999999999999994E-2</v>
      </c>
      <c r="G76" s="62">
        <v>0.1035515971496975</v>
      </c>
      <c r="H76" s="62">
        <v>0.11711981091425827</v>
      </c>
      <c r="I76" s="62">
        <v>0.10285875085245802</v>
      </c>
      <c r="J76" s="62">
        <v>0.1531426304237839</v>
      </c>
      <c r="K76" s="62">
        <v>0.10533915775245541</v>
      </c>
      <c r="L76" s="62">
        <v>9.3984758984805655E-2</v>
      </c>
      <c r="M76" s="62">
        <v>0.11283833454793357</v>
      </c>
      <c r="N76" s="62">
        <v>9.4049174097717E-2</v>
      </c>
      <c r="O76" s="62">
        <v>8.6615267448284877E-2</v>
      </c>
      <c r="P76" s="62">
        <v>8.1201787843512091E-2</v>
      </c>
      <c r="Q76" s="62">
        <v>6.2386974391692551E-2</v>
      </c>
    </row>
    <row r="77" spans="1:17" x14ac:dyDescent="0.25">
      <c r="A77" s="111"/>
      <c r="B77" s="63" t="s">
        <v>126</v>
      </c>
      <c r="C77" s="64">
        <v>0.21060000000000001</v>
      </c>
      <c r="D77" s="64">
        <v>0.1004</v>
      </c>
      <c r="E77" s="64">
        <v>0.1867</v>
      </c>
      <c r="F77" s="64">
        <v>0.1225</v>
      </c>
      <c r="G77" s="65">
        <v>0.10255282370668192</v>
      </c>
      <c r="H77" s="65">
        <v>0.14379366174561536</v>
      </c>
      <c r="I77" s="65">
        <v>0.13710440518076128</v>
      </c>
      <c r="J77" s="65">
        <v>0.16874020202201925</v>
      </c>
      <c r="K77" s="65">
        <v>0.1192438622759933</v>
      </c>
      <c r="L77" s="65">
        <v>0.11501184339588467</v>
      </c>
      <c r="M77" s="65">
        <v>0.12017280706507938</v>
      </c>
      <c r="N77" s="65">
        <v>8.6341227493212186E-2</v>
      </c>
      <c r="O77" s="65">
        <v>8.9861844526413465E-2</v>
      </c>
      <c r="P77" s="65">
        <v>9.1843718279793679E-2</v>
      </c>
      <c r="Q77" s="65">
        <v>6.993537407206335E-2</v>
      </c>
    </row>
    <row r="78" spans="1:17" ht="15.75" thickBot="1" x14ac:dyDescent="0.3">
      <c r="A78" s="112"/>
      <c r="B78" s="66" t="s">
        <v>127</v>
      </c>
      <c r="C78" s="67">
        <v>5.9799999999999999E-2</v>
      </c>
      <c r="D78" s="67">
        <v>8.2900000000000001E-2</v>
      </c>
      <c r="E78" s="67">
        <v>0.1061</v>
      </c>
      <c r="F78" s="67">
        <v>8.0100000000000005E-2</v>
      </c>
      <c r="G78" s="68">
        <v>8.362248870697718E-2</v>
      </c>
      <c r="H78" s="68">
        <v>6.7047908078811544E-2</v>
      </c>
      <c r="I78" s="68">
        <v>7.2902033814280398E-2</v>
      </c>
      <c r="J78" s="68">
        <v>0.12220730738129025</v>
      </c>
      <c r="K78" s="68">
        <v>7.6144558592192171E-2</v>
      </c>
      <c r="L78" s="68">
        <v>6.8674126412395953E-2</v>
      </c>
      <c r="M78" s="68">
        <v>4.3146262411215684E-2</v>
      </c>
      <c r="N78" s="68">
        <v>5.5873653409279279E-2</v>
      </c>
      <c r="O78" s="68">
        <v>4.1245151955299285E-2</v>
      </c>
      <c r="P78" s="68">
        <v>3.2048208391538463E-2</v>
      </c>
      <c r="Q78" s="68">
        <v>4.9821823261472685E-2</v>
      </c>
    </row>
    <row r="79" spans="1:17" x14ac:dyDescent="0.25">
      <c r="A79" s="110" t="s">
        <v>121</v>
      </c>
      <c r="B79" s="60" t="s">
        <v>125</v>
      </c>
      <c r="C79" s="61">
        <v>0.71989999999999998</v>
      </c>
      <c r="D79" s="61">
        <v>0.5363</v>
      </c>
      <c r="E79" s="61">
        <v>0.5111</v>
      </c>
      <c r="F79" s="61">
        <v>0.47389999999999999</v>
      </c>
      <c r="G79" s="62">
        <v>0.50512694482432463</v>
      </c>
      <c r="H79" s="62">
        <v>0.55596194041491054</v>
      </c>
      <c r="I79" s="62">
        <v>0.45757951179340095</v>
      </c>
      <c r="J79" s="62">
        <v>0.83363851696790703</v>
      </c>
      <c r="K79" s="62">
        <v>0.52910219505304745</v>
      </c>
      <c r="L79" s="62">
        <v>0.50405978514728067</v>
      </c>
      <c r="M79" s="62">
        <v>0.60906767116572824</v>
      </c>
      <c r="N79" s="62">
        <v>0.69385295463453844</v>
      </c>
      <c r="O79" s="62">
        <v>0.64356954529823784</v>
      </c>
      <c r="P79" s="62">
        <v>0.50804261642066084</v>
      </c>
      <c r="Q79" s="62">
        <v>0.33816172003056599</v>
      </c>
    </row>
    <row r="80" spans="1:17" x14ac:dyDescent="0.25">
      <c r="A80" s="111"/>
      <c r="B80" s="63" t="s">
        <v>126</v>
      </c>
      <c r="C80" s="64">
        <v>0.65300000000000002</v>
      </c>
      <c r="D80" s="64">
        <v>0.49120000000000003</v>
      </c>
      <c r="E80" s="64">
        <v>0.64759999999999995</v>
      </c>
      <c r="F80" s="64">
        <v>0.60950000000000004</v>
      </c>
      <c r="G80" s="65">
        <v>0.62165431213035793</v>
      </c>
      <c r="H80" s="65">
        <v>0.61132499161804021</v>
      </c>
      <c r="I80" s="65">
        <v>0.63155389715572197</v>
      </c>
      <c r="J80" s="65">
        <v>0.9422537572701537</v>
      </c>
      <c r="K80" s="65">
        <v>0.65024438344754243</v>
      </c>
      <c r="L80" s="65">
        <v>0.63765836370451279</v>
      </c>
      <c r="M80" s="65">
        <v>0.64512139227501586</v>
      </c>
      <c r="N80" s="65">
        <v>0.66304695839888694</v>
      </c>
      <c r="O80" s="65">
        <v>0.65702466788785929</v>
      </c>
      <c r="P80" s="65">
        <v>0.58182811086859854</v>
      </c>
      <c r="Q80" s="65">
        <v>0.35980710464618171</v>
      </c>
    </row>
    <row r="81" spans="1:17" ht="15.75" thickBot="1" x14ac:dyDescent="0.3">
      <c r="A81" s="112"/>
      <c r="B81" s="66" t="s">
        <v>127</v>
      </c>
      <c r="C81" s="67">
        <v>0.16739999999999999</v>
      </c>
      <c r="D81" s="67">
        <v>0.19</v>
      </c>
      <c r="E81" s="67">
        <v>0.42470000000000002</v>
      </c>
      <c r="F81" s="67">
        <v>0.28320000000000001</v>
      </c>
      <c r="G81" s="68">
        <v>0.2410792885257555</v>
      </c>
      <c r="H81" s="68">
        <v>0.1916745404830576</v>
      </c>
      <c r="I81" s="68">
        <v>0.38093325899638608</v>
      </c>
      <c r="J81" s="68">
        <v>0.65502016612957703</v>
      </c>
      <c r="K81" s="68">
        <v>0.34169589445049448</v>
      </c>
      <c r="L81" s="68">
        <v>0.34141277811439552</v>
      </c>
      <c r="M81" s="68">
        <v>0.12943248786940409</v>
      </c>
      <c r="N81" s="68">
        <v>0.25555968505170557</v>
      </c>
      <c r="O81" s="68">
        <v>0.31425675359368788</v>
      </c>
      <c r="P81" s="68">
        <v>0.22214225791600847</v>
      </c>
      <c r="Q81" s="68">
        <v>0.26724256148627246</v>
      </c>
    </row>
    <row r="82" spans="1:17" x14ac:dyDescent="0.25">
      <c r="A82" s="110" t="s">
        <v>134</v>
      </c>
      <c r="B82" s="60" t="s">
        <v>125</v>
      </c>
      <c r="C82" s="61">
        <v>1.83E-2</v>
      </c>
      <c r="D82" s="61">
        <v>1.0999999999999999E-2</v>
      </c>
      <c r="E82" s="61">
        <v>1.26E-2</v>
      </c>
      <c r="F82" s="61">
        <v>6.6E-3</v>
      </c>
      <c r="G82" s="62">
        <v>8.6907866597820075E-3</v>
      </c>
      <c r="H82" s="62">
        <v>9.2934002322133929E-3</v>
      </c>
      <c r="I82" s="62">
        <v>7.4535770691530612E-3</v>
      </c>
      <c r="J82" s="62">
        <v>1.1400289806596802E-2</v>
      </c>
      <c r="K82" s="62">
        <v>7.159173453292483E-3</v>
      </c>
      <c r="L82" s="62">
        <v>7.091526008269111E-3</v>
      </c>
      <c r="M82" s="62">
        <v>8.8483384158467154E-3</v>
      </c>
      <c r="N82" s="62">
        <v>7.8525179609975192E-3</v>
      </c>
      <c r="O82" s="62">
        <v>7.5894057187759455E-3</v>
      </c>
      <c r="P82" s="62">
        <v>6.9052503549832511E-3</v>
      </c>
      <c r="Q82" s="62">
        <v>5.078890739837914E-3</v>
      </c>
    </row>
    <row r="83" spans="1:17" x14ac:dyDescent="0.25">
      <c r="A83" s="111"/>
      <c r="B83" s="63" t="s">
        <v>126</v>
      </c>
      <c r="C83" s="64">
        <v>1.84E-2</v>
      </c>
      <c r="D83" s="64">
        <v>1.1900000000000001E-2</v>
      </c>
      <c r="E83" s="64">
        <v>1.5599999999999999E-2</v>
      </c>
      <c r="F83" s="64">
        <v>1.01E-2</v>
      </c>
      <c r="G83" s="65">
        <v>1.0391014067085863E-2</v>
      </c>
      <c r="H83" s="65">
        <v>1.0449818440709271E-2</v>
      </c>
      <c r="I83" s="65">
        <v>9.5701527540535888E-3</v>
      </c>
      <c r="J83" s="65">
        <v>1.240022150296469E-2</v>
      </c>
      <c r="K83" s="65">
        <v>9.1890533891880871E-3</v>
      </c>
      <c r="L83" s="65">
        <v>8.165731295125947E-3</v>
      </c>
      <c r="M83" s="65">
        <v>9.0511275400578396E-3</v>
      </c>
      <c r="N83" s="65">
        <v>6.9452550390128754E-3</v>
      </c>
      <c r="O83" s="65">
        <v>7.5461037818661068E-3</v>
      </c>
      <c r="P83" s="65">
        <v>7.2177438525117231E-3</v>
      </c>
      <c r="Q83" s="65">
        <v>5.6496859399383838E-3</v>
      </c>
    </row>
    <row r="84" spans="1:17" ht="15.75" thickBot="1" x14ac:dyDescent="0.3">
      <c r="A84" s="112"/>
      <c r="B84" s="66" t="s">
        <v>127</v>
      </c>
      <c r="C84" s="67">
        <v>4.4000000000000003E-3</v>
      </c>
      <c r="D84" s="67">
        <v>5.4000000000000003E-3</v>
      </c>
      <c r="E84" s="67">
        <v>9.7000000000000003E-3</v>
      </c>
      <c r="F84" s="67">
        <v>5.7999999999999996E-3</v>
      </c>
      <c r="G84" s="68">
        <v>5.4535274181499779E-3</v>
      </c>
      <c r="H84" s="68">
        <v>4.6599538936081429E-3</v>
      </c>
      <c r="I84" s="68">
        <v>5.7904004315797722E-3</v>
      </c>
      <c r="J84" s="68">
        <v>9.7185108782460207E-3</v>
      </c>
      <c r="K84" s="68">
        <v>4.7367370847270669E-3</v>
      </c>
      <c r="L84" s="68">
        <v>5.7544212593269393E-3</v>
      </c>
      <c r="M84" s="68">
        <v>4.003578961572953E-3</v>
      </c>
      <c r="N84" s="68">
        <v>5.1767105410732124E-3</v>
      </c>
      <c r="O84" s="68">
        <v>3.9710532258788542E-3</v>
      </c>
      <c r="P84" s="68">
        <v>2.9906900333509768E-3</v>
      </c>
      <c r="Q84" s="68">
        <v>3.7921389884096124E-3</v>
      </c>
    </row>
    <row r="85" spans="1:17" x14ac:dyDescent="0.25">
      <c r="A85" s="110" t="s">
        <v>122</v>
      </c>
      <c r="B85" s="60" t="s">
        <v>125</v>
      </c>
      <c r="C85" s="61">
        <v>1.7999999999999999E-2</v>
      </c>
      <c r="D85" s="61">
        <v>1.11E-2</v>
      </c>
      <c r="E85" s="61">
        <v>1.3100000000000001E-2</v>
      </c>
      <c r="F85" s="61">
        <v>6.8999999999999999E-3</v>
      </c>
      <c r="G85" s="62">
        <v>7.5933855492498039E-3</v>
      </c>
      <c r="H85" s="62">
        <v>9.3538644785421607E-3</v>
      </c>
      <c r="I85" s="62">
        <v>7.5041946234847574E-3</v>
      </c>
      <c r="J85" s="62">
        <v>1.1637345269312803E-2</v>
      </c>
      <c r="K85" s="62">
        <v>7.2283120952787404E-3</v>
      </c>
      <c r="L85" s="62">
        <v>6.9527645614369691E-3</v>
      </c>
      <c r="M85" s="62">
        <v>8.8008009845676645E-3</v>
      </c>
      <c r="N85" s="62">
        <v>7.7235877349199752E-3</v>
      </c>
      <c r="O85" s="62">
        <v>7.3330895657523851E-3</v>
      </c>
      <c r="P85" s="62">
        <v>6.9541078912608318E-3</v>
      </c>
      <c r="Q85" s="62">
        <v>5.0611854100000766E-3</v>
      </c>
    </row>
    <row r="86" spans="1:17" x14ac:dyDescent="0.25">
      <c r="A86" s="111"/>
      <c r="B86" s="63" t="s">
        <v>126</v>
      </c>
      <c r="C86" s="64">
        <v>1.7399999999999999E-2</v>
      </c>
      <c r="D86" s="64">
        <v>1.1599999999999999E-2</v>
      </c>
      <c r="E86" s="64">
        <v>1.6500000000000001E-2</v>
      </c>
      <c r="F86" s="64">
        <v>1.09E-2</v>
      </c>
      <c r="G86" s="65">
        <v>9.3438306695066385E-3</v>
      </c>
      <c r="H86" s="65">
        <v>1.0375696859785167E-2</v>
      </c>
      <c r="I86" s="65">
        <v>9.7200870145909158E-3</v>
      </c>
      <c r="J86" s="65">
        <v>1.2115041624870045E-2</v>
      </c>
      <c r="K86" s="65">
        <v>9.2365032601793365E-3</v>
      </c>
      <c r="L86" s="65">
        <v>8.1484176006699875E-3</v>
      </c>
      <c r="M86" s="65">
        <v>8.7029429022909138E-3</v>
      </c>
      <c r="N86" s="65">
        <v>6.6245678523435946E-3</v>
      </c>
      <c r="O86" s="65">
        <v>7.2586854490872908E-3</v>
      </c>
      <c r="P86" s="65">
        <v>7.3482644525257766E-3</v>
      </c>
      <c r="Q86" s="65">
        <v>5.6016044800051568E-3</v>
      </c>
    </row>
    <row r="87" spans="1:17" ht="15.75" thickBot="1" x14ac:dyDescent="0.3">
      <c r="A87" s="112"/>
      <c r="B87" s="66" t="s">
        <v>127</v>
      </c>
      <c r="C87" s="67">
        <v>4.7000000000000002E-3</v>
      </c>
      <c r="D87" s="67">
        <v>5.0000000000000001E-3</v>
      </c>
      <c r="E87" s="67">
        <v>0.01</v>
      </c>
      <c r="F87" s="67">
        <v>6.1000000000000004E-3</v>
      </c>
      <c r="G87" s="68">
        <v>4.7023562361164957E-3</v>
      </c>
      <c r="H87" s="68">
        <v>4.8465951188072943E-3</v>
      </c>
      <c r="I87" s="68">
        <v>5.8294813367940146E-3</v>
      </c>
      <c r="J87" s="68">
        <v>1.0047302343367558E-2</v>
      </c>
      <c r="K87" s="68">
        <v>4.7806487974172114E-3</v>
      </c>
      <c r="L87" s="68">
        <v>5.6105812649800014E-3</v>
      </c>
      <c r="M87" s="68">
        <v>3.7852283461052251E-3</v>
      </c>
      <c r="N87" s="68">
        <v>5.2285647983981815E-3</v>
      </c>
      <c r="O87" s="68">
        <v>3.8723286395307148E-3</v>
      </c>
      <c r="P87" s="68">
        <v>2.9453301604299631E-3</v>
      </c>
      <c r="Q87" s="68">
        <v>3.7965795656939145E-3</v>
      </c>
    </row>
    <row r="91" spans="1:17" x14ac:dyDescent="0.25">
      <c r="A91" s="116" t="s">
        <v>135</v>
      </c>
      <c r="B91" s="117"/>
      <c r="C91" s="117"/>
      <c r="D91" s="117"/>
      <c r="E91" s="117"/>
      <c r="F91" s="117"/>
      <c r="G91" s="117"/>
      <c r="H91" s="117"/>
      <c r="I91" s="117"/>
      <c r="J91" s="117"/>
      <c r="K91" s="117"/>
      <c r="L91" s="117"/>
      <c r="M91" s="117"/>
      <c r="N91" s="117"/>
      <c r="O91" s="117"/>
      <c r="P91" s="117"/>
      <c r="Q91" s="117"/>
    </row>
    <row r="92" spans="1:17" ht="15.75" thickBot="1" x14ac:dyDescent="0.3">
      <c r="A92" s="59" t="s">
        <v>129</v>
      </c>
      <c r="B92" s="59" t="s">
        <v>130</v>
      </c>
      <c r="C92" s="59">
        <v>2005</v>
      </c>
      <c r="D92" s="59">
        <v>2006</v>
      </c>
      <c r="E92" s="59">
        <v>2007</v>
      </c>
      <c r="F92" s="59">
        <v>2008</v>
      </c>
      <c r="G92" s="59">
        <v>2009</v>
      </c>
      <c r="H92" s="59">
        <v>2010</v>
      </c>
      <c r="I92" s="59">
        <v>2011</v>
      </c>
      <c r="J92" s="78">
        <v>2012</v>
      </c>
      <c r="K92" s="59">
        <v>2013</v>
      </c>
      <c r="L92" s="59">
        <v>2014</v>
      </c>
      <c r="M92" s="59">
        <v>2015</v>
      </c>
      <c r="N92" s="59">
        <v>2016</v>
      </c>
      <c r="O92" s="59">
        <v>2017</v>
      </c>
      <c r="P92" s="59">
        <v>2018</v>
      </c>
      <c r="Q92" s="59">
        <v>2019</v>
      </c>
    </row>
    <row r="93" spans="1:17" x14ac:dyDescent="0.25">
      <c r="A93" s="110" t="s">
        <v>37</v>
      </c>
      <c r="B93" s="60" t="s">
        <v>125</v>
      </c>
      <c r="C93" s="61">
        <v>0.20169999999999999</v>
      </c>
      <c r="D93" s="61">
        <v>2.0062000000000002</v>
      </c>
      <c r="E93" s="61">
        <v>0.24779999999999999</v>
      </c>
      <c r="F93" s="61">
        <v>0.63880000000000003</v>
      </c>
      <c r="G93" s="62">
        <v>0.17735331810286886</v>
      </c>
      <c r="H93" s="62">
        <v>0.16629383719008345</v>
      </c>
      <c r="I93" s="62">
        <v>0.29770685022981852</v>
      </c>
      <c r="J93" s="62">
        <v>4.7740814905064821E-3</v>
      </c>
      <c r="K93" s="62">
        <v>-5.2512045572487287E-3</v>
      </c>
      <c r="L93" s="62">
        <v>0.26001623775909161</v>
      </c>
      <c r="M93" s="62">
        <v>0.2412328512928677</v>
      </c>
      <c r="N93" s="62">
        <v>4.587768382916449E-2</v>
      </c>
      <c r="O93" s="62">
        <v>-0.10642271374017703</v>
      </c>
      <c r="P93" s="62">
        <v>-8.6849711767274768E-2</v>
      </c>
      <c r="Q93" s="62">
        <v>2.6259493544768364E-2</v>
      </c>
    </row>
    <row r="94" spans="1:17" x14ac:dyDescent="0.25">
      <c r="A94" s="111"/>
      <c r="B94" s="63" t="s">
        <v>126</v>
      </c>
      <c r="C94" s="64">
        <v>0.219</v>
      </c>
      <c r="D94" s="64">
        <v>0.1341</v>
      </c>
      <c r="E94" s="64">
        <v>8.8499999999999995E-2</v>
      </c>
      <c r="F94" s="64">
        <v>0.52270000000000005</v>
      </c>
      <c r="G94" s="65">
        <v>0.12897518502494465</v>
      </c>
      <c r="H94" s="65">
        <v>0.18187730829338744</v>
      </c>
      <c r="I94" s="65">
        <v>0.27627830023143718</v>
      </c>
      <c r="J94" s="65">
        <v>-5.2483700989314763E-3</v>
      </c>
      <c r="K94" s="65">
        <v>-2.2295950184283153E-2</v>
      </c>
      <c r="L94" s="65">
        <v>0.27756897011393655</v>
      </c>
      <c r="M94" s="65">
        <v>0.23825699313828186</v>
      </c>
      <c r="N94" s="65">
        <v>2.150624661826217E-2</v>
      </c>
      <c r="O94" s="65">
        <v>-9.8841533155265282E-2</v>
      </c>
      <c r="P94" s="65">
        <v>-7.726885428763125E-2</v>
      </c>
      <c r="Q94" s="65">
        <v>4.228398028028002E-2</v>
      </c>
    </row>
    <row r="95" spans="1:17" ht="15.75" thickBot="1" x14ac:dyDescent="0.3">
      <c r="A95" s="112"/>
      <c r="B95" s="66" t="s">
        <v>127</v>
      </c>
      <c r="C95" s="67">
        <v>9.2700000000000005E-2</v>
      </c>
      <c r="D95" s="67">
        <v>4.0378999999999996</v>
      </c>
      <c r="E95" s="67">
        <v>0.40789999999999998</v>
      </c>
      <c r="F95" s="67">
        <v>0.3049</v>
      </c>
      <c r="G95" s="68">
        <v>0.12409093096088739</v>
      </c>
      <c r="H95" s="68">
        <v>9.8940259105430209E-2</v>
      </c>
      <c r="I95" s="68">
        <v>5.3652033606910961E-2</v>
      </c>
      <c r="J95" s="68">
        <v>4.1327274995275436E-2</v>
      </c>
      <c r="K95" s="68">
        <v>8.9457961287327067E-2</v>
      </c>
      <c r="L95" s="68">
        <v>7.6349015679012464E-2</v>
      </c>
      <c r="M95" s="68">
        <v>5.2762788171758654E-2</v>
      </c>
      <c r="N95" s="68">
        <v>0.12846268377221182</v>
      </c>
      <c r="O95" s="68">
        <v>3.1410414837509767E-2</v>
      </c>
      <c r="P95" s="68">
        <v>5.0451478724636761E-2</v>
      </c>
      <c r="Q95" s="68">
        <v>4.508932554665307E-2</v>
      </c>
    </row>
    <row r="96" spans="1:17" x14ac:dyDescent="0.25">
      <c r="A96" s="110" t="s">
        <v>41</v>
      </c>
      <c r="B96" s="60" t="s">
        <v>125</v>
      </c>
      <c r="C96" s="61">
        <v>0.49980000000000002</v>
      </c>
      <c r="D96" s="61">
        <v>0.74039999999999995</v>
      </c>
      <c r="E96" s="61">
        <v>0.73099999999999998</v>
      </c>
      <c r="F96" s="61">
        <v>-0.1042</v>
      </c>
      <c r="G96" s="62">
        <v>0.15918622983586306</v>
      </c>
      <c r="H96" s="62">
        <v>0.46670956862903917</v>
      </c>
      <c r="I96" s="62">
        <v>3.8684826676622458E-2</v>
      </c>
      <c r="J96" s="62">
        <v>-6.8742606973981629E-2</v>
      </c>
      <c r="K96" s="62">
        <v>7.0977443022494369E-2</v>
      </c>
      <c r="L96" s="62">
        <v>7.126961475465024E-2</v>
      </c>
      <c r="M96" s="62">
        <v>0.70296791753805477</v>
      </c>
      <c r="N96" s="62">
        <v>-0.21191255000336284</v>
      </c>
      <c r="O96" s="62">
        <v>0.22377314744291926</v>
      </c>
      <c r="P96" s="62">
        <v>0.25847107639983707</v>
      </c>
      <c r="Q96" s="62">
        <v>0.20630355611744622</v>
      </c>
    </row>
    <row r="97" spans="1:17" x14ac:dyDescent="0.25">
      <c r="A97" s="111"/>
      <c r="B97" s="63" t="s">
        <v>126</v>
      </c>
      <c r="C97" s="64">
        <v>0.4118</v>
      </c>
      <c r="D97" s="64">
        <v>-4.8099999999999997E-2</v>
      </c>
      <c r="E97" s="64">
        <v>0.96650000000000003</v>
      </c>
      <c r="F97" s="64">
        <v>-7.9100000000000004E-2</v>
      </c>
      <c r="G97" s="65">
        <v>0.1476412271852513</v>
      </c>
      <c r="H97" s="65">
        <v>0.28713485505612946</v>
      </c>
      <c r="I97" s="65">
        <v>6.6764610433452054E-2</v>
      </c>
      <c r="J97" s="65">
        <v>-3.1847891561943675E-2</v>
      </c>
      <c r="K97" s="65">
        <v>0.10497446251136811</v>
      </c>
      <c r="L97" s="65">
        <v>0.14089869316253878</v>
      </c>
      <c r="M97" s="65">
        <v>0.21724502785364053</v>
      </c>
      <c r="N97" s="65">
        <v>-0.16594605383136385</v>
      </c>
      <c r="O97" s="65">
        <v>0.23903099182301246</v>
      </c>
      <c r="P97" s="65">
        <v>0.23508433950403462</v>
      </c>
      <c r="Q97" s="65">
        <v>0.17443929828450433</v>
      </c>
    </row>
    <row r="98" spans="1:17" ht="15.75" thickBot="1" x14ac:dyDescent="0.3">
      <c r="A98" s="112"/>
      <c r="B98" s="66" t="s">
        <v>127</v>
      </c>
      <c r="C98" s="67">
        <v>0.20300000000000001</v>
      </c>
      <c r="D98" s="67">
        <v>1.5942000000000001</v>
      </c>
      <c r="E98" s="67">
        <v>0.55969999999999998</v>
      </c>
      <c r="F98" s="67">
        <v>0.61309999999999998</v>
      </c>
      <c r="G98" s="68">
        <v>9.8391202785527654E-2</v>
      </c>
      <c r="H98" s="68">
        <v>0.45375910005984954</v>
      </c>
      <c r="I98" s="68">
        <v>8.400829866118531E-2</v>
      </c>
      <c r="J98" s="68">
        <v>0.1242063761999346</v>
      </c>
      <c r="K98" s="68">
        <v>0.21501707604521422</v>
      </c>
      <c r="L98" s="68">
        <v>0.26574959306717028</v>
      </c>
      <c r="M98" s="68">
        <v>1.0254152236211576</v>
      </c>
      <c r="N98" s="68">
        <v>0.16339732822423797</v>
      </c>
      <c r="O98" s="68">
        <v>0.22184717485846989</v>
      </c>
      <c r="P98" s="68">
        <v>0.20490842439928575</v>
      </c>
      <c r="Q98" s="68">
        <v>0.14685638990036765</v>
      </c>
    </row>
    <row r="99" spans="1:17" x14ac:dyDescent="0.25">
      <c r="A99" s="110" t="s">
        <v>45</v>
      </c>
      <c r="B99" s="60" t="s">
        <v>125</v>
      </c>
      <c r="C99" s="61">
        <v>0.43070000000000003</v>
      </c>
      <c r="D99" s="61">
        <v>0.39129999999999998</v>
      </c>
      <c r="E99" s="61">
        <v>0.43530000000000002</v>
      </c>
      <c r="F99" s="61">
        <v>0.24030000000000001</v>
      </c>
      <c r="G99" s="62">
        <v>0.35946139989421444</v>
      </c>
      <c r="H99" s="62">
        <v>0.38803142407866065</v>
      </c>
      <c r="I99" s="62">
        <v>0.29879920563456974</v>
      </c>
      <c r="J99" s="62">
        <v>0.31116273361955743</v>
      </c>
      <c r="K99" s="62">
        <v>0.28548063265675472</v>
      </c>
      <c r="L99" s="62">
        <v>0.26466897054172517</v>
      </c>
      <c r="M99" s="62">
        <v>0.13648656195328646</v>
      </c>
      <c r="N99" s="62">
        <v>0.29021321453575255</v>
      </c>
      <c r="O99" s="62">
        <v>0.30270998144850514</v>
      </c>
      <c r="P99" s="62">
        <v>0.30430638009634459</v>
      </c>
      <c r="Q99" s="62">
        <v>0.33315264732086342</v>
      </c>
    </row>
    <row r="100" spans="1:17" x14ac:dyDescent="0.25">
      <c r="A100" s="111"/>
      <c r="B100" s="63" t="s">
        <v>126</v>
      </c>
      <c r="C100" s="64">
        <v>0.4244</v>
      </c>
      <c r="D100" s="64">
        <v>0.41810000000000003</v>
      </c>
      <c r="E100" s="64">
        <v>0.43340000000000001</v>
      </c>
      <c r="F100" s="64">
        <v>0.22750000000000001</v>
      </c>
      <c r="G100" s="65">
        <v>0.37036509156261554</v>
      </c>
      <c r="H100" s="65">
        <v>0.39744512785867786</v>
      </c>
      <c r="I100" s="65">
        <v>0.30250278922440887</v>
      </c>
      <c r="J100" s="65">
        <v>0.31420273119135383</v>
      </c>
      <c r="K100" s="65">
        <v>0.27849411878584401</v>
      </c>
      <c r="L100" s="65">
        <v>0.27830537455184118</v>
      </c>
      <c r="M100" s="65">
        <v>0.1336976216794141</v>
      </c>
      <c r="N100" s="65">
        <v>0.32038094642268189</v>
      </c>
      <c r="O100" s="65">
        <v>0.31787045083519472</v>
      </c>
      <c r="P100" s="65">
        <v>0.30592518592929385</v>
      </c>
      <c r="Q100" s="65">
        <v>0.34849793679963076</v>
      </c>
    </row>
    <row r="101" spans="1:17" ht="15.75" thickBot="1" x14ac:dyDescent="0.3">
      <c r="A101" s="112"/>
      <c r="B101" s="66" t="s">
        <v>127</v>
      </c>
      <c r="C101" s="67">
        <v>9.2999999999999999E-2</v>
      </c>
      <c r="D101" s="67">
        <v>5.6599999999999998E-2</v>
      </c>
      <c r="E101" s="67">
        <v>4.87E-2</v>
      </c>
      <c r="F101" s="67">
        <v>4.0800000000000003E-2</v>
      </c>
      <c r="G101" s="68">
        <v>7.05210861022771E-2</v>
      </c>
      <c r="H101" s="68">
        <v>5.1574346419384513E-2</v>
      </c>
      <c r="I101" s="68">
        <v>2.4535846253813619E-2</v>
      </c>
      <c r="J101" s="68">
        <v>3.3801614207936072E-2</v>
      </c>
      <c r="K101" s="68">
        <v>3.666466867679502E-2</v>
      </c>
      <c r="L101" s="68">
        <v>4.7865308975265759E-2</v>
      </c>
      <c r="M101" s="68">
        <v>5.9362269853264656E-2</v>
      </c>
      <c r="N101" s="68">
        <v>6.6743662823906855E-2</v>
      </c>
      <c r="O101" s="68">
        <v>5.8714056513574614E-2</v>
      </c>
      <c r="P101" s="68">
        <v>6.13447910448102E-2</v>
      </c>
      <c r="Q101" s="68">
        <v>7.1208850415599781E-2</v>
      </c>
    </row>
    <row r="102" spans="1:17" x14ac:dyDescent="0.25">
      <c r="A102" s="110" t="s">
        <v>50</v>
      </c>
      <c r="B102" s="60" t="s">
        <v>125</v>
      </c>
      <c r="C102" s="61">
        <v>0.1658</v>
      </c>
      <c r="D102" s="61">
        <v>0.13020000000000001</v>
      </c>
      <c r="E102" s="61">
        <v>0.18160000000000001</v>
      </c>
      <c r="F102" s="61">
        <v>9.5200000000000007E-2</v>
      </c>
      <c r="G102" s="62">
        <v>0.11667536207832375</v>
      </c>
      <c r="H102" s="62">
        <v>0.13557384011763179</v>
      </c>
      <c r="I102" s="62">
        <v>0.11120092333734435</v>
      </c>
      <c r="J102" s="62">
        <v>0.10499578149727039</v>
      </c>
      <c r="K102" s="62">
        <v>0.11938433836017723</v>
      </c>
      <c r="L102" s="62">
        <v>0.10133179543627624</v>
      </c>
      <c r="M102" s="62">
        <v>0.10947788851663774</v>
      </c>
      <c r="N102" s="62">
        <v>8.5119608047296708E-2</v>
      </c>
      <c r="O102" s="62">
        <v>0.11085805458887762</v>
      </c>
      <c r="P102" s="62">
        <v>0.1502210947976555</v>
      </c>
      <c r="Q102" s="62">
        <v>0.16546747009840546</v>
      </c>
    </row>
    <row r="103" spans="1:17" x14ac:dyDescent="0.25">
      <c r="A103" s="111"/>
      <c r="B103" s="63" t="s">
        <v>126</v>
      </c>
      <c r="C103" s="64">
        <v>0.14410000000000001</v>
      </c>
      <c r="D103" s="64">
        <v>0.13220000000000001</v>
      </c>
      <c r="E103" s="64">
        <v>0.1925</v>
      </c>
      <c r="F103" s="64">
        <v>0.1323</v>
      </c>
      <c r="G103" s="65">
        <v>0.12929110352040524</v>
      </c>
      <c r="H103" s="65">
        <v>0.14187817670661085</v>
      </c>
      <c r="I103" s="65">
        <v>0.11928339554693915</v>
      </c>
      <c r="J103" s="65">
        <v>0.11768293926643764</v>
      </c>
      <c r="K103" s="65">
        <v>0.13643231791528729</v>
      </c>
      <c r="L103" s="65">
        <v>0.10507992955409545</v>
      </c>
      <c r="M103" s="65">
        <v>0.10785515856600708</v>
      </c>
      <c r="N103" s="65">
        <v>7.869799395845925E-2</v>
      </c>
      <c r="O103" s="65">
        <v>0.10182669678609826</v>
      </c>
      <c r="P103" s="65">
        <v>0.16417627692307235</v>
      </c>
      <c r="Q103" s="65">
        <v>0.17045108282619337</v>
      </c>
    </row>
    <row r="104" spans="1:17" ht="15.75" thickBot="1" x14ac:dyDescent="0.3">
      <c r="A104" s="112"/>
      <c r="B104" s="66" t="s">
        <v>127</v>
      </c>
      <c r="C104" s="67">
        <v>6.5299999999999997E-2</v>
      </c>
      <c r="D104" s="67">
        <v>2.5100000000000001E-2</v>
      </c>
      <c r="E104" s="67">
        <v>5.79E-2</v>
      </c>
      <c r="F104" s="67">
        <v>6.5600000000000006E-2</v>
      </c>
      <c r="G104" s="68">
        <v>4.3623306716767479E-2</v>
      </c>
      <c r="H104" s="68">
        <v>3.0751113432672689E-2</v>
      </c>
      <c r="I104" s="68">
        <v>3.4880534059708257E-2</v>
      </c>
      <c r="J104" s="68">
        <v>3.8644061944053475E-2</v>
      </c>
      <c r="K104" s="68">
        <v>5.6573203558101137E-2</v>
      </c>
      <c r="L104" s="68">
        <v>5.7633285765991138E-2</v>
      </c>
      <c r="M104" s="68">
        <v>3.1191149953539308E-2</v>
      </c>
      <c r="N104" s="68">
        <v>3.8132232952136642E-2</v>
      </c>
      <c r="O104" s="68">
        <v>3.6383300549881079E-2</v>
      </c>
      <c r="P104" s="68">
        <v>3.8210121489237921E-2</v>
      </c>
      <c r="Q104" s="68">
        <v>1.7172536638491432E-2</v>
      </c>
    </row>
    <row r="105" spans="1:17" x14ac:dyDescent="0.25">
      <c r="A105" s="110" t="s">
        <v>54</v>
      </c>
      <c r="B105" s="60" t="s">
        <v>125</v>
      </c>
      <c r="C105" s="61">
        <v>0.55189999999999995</v>
      </c>
      <c r="D105" s="61">
        <v>0.54420000000000002</v>
      </c>
      <c r="E105" s="61">
        <v>0.53900000000000003</v>
      </c>
      <c r="F105" s="61">
        <v>0.50160000000000005</v>
      </c>
      <c r="G105" s="62">
        <v>0.56376442903234103</v>
      </c>
      <c r="H105" s="62">
        <v>0.39822452732151237</v>
      </c>
      <c r="I105" s="62">
        <v>0.37038150136869941</v>
      </c>
      <c r="J105" s="62">
        <v>0.39391783846429501</v>
      </c>
      <c r="K105" s="62">
        <v>0.41820193419736545</v>
      </c>
      <c r="L105" s="62">
        <v>0.35044291564282459</v>
      </c>
      <c r="M105" s="62">
        <v>0.29772357984207815</v>
      </c>
      <c r="N105" s="62">
        <v>0.30748583194848506</v>
      </c>
      <c r="O105" s="62">
        <v>0.36804877172467165</v>
      </c>
      <c r="P105" s="62">
        <v>0.3907420960282344</v>
      </c>
      <c r="Q105" s="62">
        <v>0.40863108345543997</v>
      </c>
    </row>
    <row r="106" spans="1:17" x14ac:dyDescent="0.25">
      <c r="A106" s="111"/>
      <c r="B106" s="63" t="s">
        <v>126</v>
      </c>
      <c r="C106" s="64">
        <v>0.50770000000000004</v>
      </c>
      <c r="D106" s="64">
        <v>0.50029999999999997</v>
      </c>
      <c r="E106" s="64">
        <v>0.504</v>
      </c>
      <c r="F106" s="64">
        <v>0.42709999999999998</v>
      </c>
      <c r="G106" s="65">
        <v>0.56946654346343462</v>
      </c>
      <c r="H106" s="65">
        <v>0.39715908937073224</v>
      </c>
      <c r="I106" s="65">
        <v>0.38033748111935661</v>
      </c>
      <c r="J106" s="65">
        <v>0.39723489508731091</v>
      </c>
      <c r="K106" s="65">
        <v>0.41692109921335413</v>
      </c>
      <c r="L106" s="65">
        <v>0.35239786337377121</v>
      </c>
      <c r="M106" s="65">
        <v>0.29408874553300679</v>
      </c>
      <c r="N106" s="65">
        <v>0.30499975836645349</v>
      </c>
      <c r="O106" s="65">
        <v>0.36914343556108203</v>
      </c>
      <c r="P106" s="65">
        <v>0.37348729412494808</v>
      </c>
      <c r="Q106" s="65">
        <v>0.41364758126773726</v>
      </c>
    </row>
    <row r="107" spans="1:17" ht="15.75" thickBot="1" x14ac:dyDescent="0.3">
      <c r="A107" s="112"/>
      <c r="B107" s="66" t="s">
        <v>127</v>
      </c>
      <c r="C107" s="67">
        <v>0.1802</v>
      </c>
      <c r="D107" s="67">
        <v>0.18490000000000001</v>
      </c>
      <c r="E107" s="67">
        <v>0.17469999999999999</v>
      </c>
      <c r="F107" s="67">
        <v>0.16869999999999999</v>
      </c>
      <c r="G107" s="68">
        <v>0.18073134496724699</v>
      </c>
      <c r="H107" s="68">
        <v>4.2564735399446052E-2</v>
      </c>
      <c r="I107" s="68">
        <v>3.3705011677178112E-2</v>
      </c>
      <c r="J107" s="68">
        <v>3.8962390229158476E-2</v>
      </c>
      <c r="K107" s="68">
        <v>3.5222426296670481E-2</v>
      </c>
      <c r="L107" s="68">
        <v>3.1574082360360259E-2</v>
      </c>
      <c r="M107" s="68">
        <v>3.895462251171293E-2</v>
      </c>
      <c r="N107" s="68">
        <v>1.3673863786001264E-2</v>
      </c>
      <c r="O107" s="68">
        <v>3.5513023522082271E-2</v>
      </c>
      <c r="P107" s="68">
        <v>4.8331639166322098E-2</v>
      </c>
      <c r="Q107" s="68">
        <v>0.12003118615281529</v>
      </c>
    </row>
    <row r="111" spans="1:17" x14ac:dyDescent="0.25">
      <c r="A111" s="116" t="s">
        <v>136</v>
      </c>
      <c r="B111" s="117"/>
      <c r="C111" s="117"/>
      <c r="D111" s="117"/>
      <c r="E111" s="117"/>
      <c r="F111" s="117"/>
      <c r="G111" s="117"/>
      <c r="H111" s="117"/>
      <c r="I111" s="117"/>
      <c r="J111" s="117"/>
      <c r="K111" s="117"/>
      <c r="L111" s="117"/>
      <c r="M111" s="117"/>
      <c r="N111" s="117"/>
      <c r="O111" s="117"/>
      <c r="P111" s="117"/>
      <c r="Q111" s="117"/>
    </row>
    <row r="112" spans="1:17" x14ac:dyDescent="0.25">
      <c r="A112" s="78" t="s">
        <v>129</v>
      </c>
      <c r="B112" s="78" t="s">
        <v>130</v>
      </c>
      <c r="C112" s="78">
        <v>2005</v>
      </c>
      <c r="D112" s="78">
        <v>2006</v>
      </c>
      <c r="E112" s="78">
        <v>2007</v>
      </c>
      <c r="F112" s="78">
        <v>2008</v>
      </c>
      <c r="G112" s="78">
        <v>2009</v>
      </c>
      <c r="H112" s="78">
        <v>2010</v>
      </c>
      <c r="I112" s="78">
        <v>2011</v>
      </c>
      <c r="J112" s="78">
        <v>2012</v>
      </c>
      <c r="K112" s="59">
        <v>2013</v>
      </c>
      <c r="L112" s="59">
        <v>2014</v>
      </c>
      <c r="M112" s="59">
        <v>2015</v>
      </c>
      <c r="N112" s="59">
        <v>2016</v>
      </c>
      <c r="O112" s="59">
        <v>2017</v>
      </c>
      <c r="P112" s="59">
        <v>2018</v>
      </c>
      <c r="Q112" s="59">
        <v>2019</v>
      </c>
    </row>
    <row r="113" spans="1:17" x14ac:dyDescent="0.25">
      <c r="A113" s="113" t="s">
        <v>123</v>
      </c>
      <c r="B113" s="63" t="s">
        <v>125</v>
      </c>
      <c r="C113" s="64">
        <v>8.4900000000000003E-2</v>
      </c>
      <c r="D113" s="64">
        <v>6.6100000000000006E-2</v>
      </c>
      <c r="E113" s="64">
        <v>0.1424</v>
      </c>
      <c r="F113" s="64">
        <v>3.8800000000000001E-2</v>
      </c>
      <c r="G113" s="64">
        <v>8.6863015009604014E-2</v>
      </c>
      <c r="H113" s="64">
        <v>9.4660834991782114E-2</v>
      </c>
      <c r="I113" s="64">
        <v>5.7197092585937831E-2</v>
      </c>
      <c r="J113" s="64">
        <v>6.4273645001878904E-2</v>
      </c>
      <c r="K113" s="64">
        <v>7.1721415273151803E-2</v>
      </c>
      <c r="L113" s="64">
        <v>4.1046823381065307E-2</v>
      </c>
      <c r="M113" s="64">
        <v>4.5233192495834018E-2</v>
      </c>
      <c r="N113" s="64">
        <v>-0.01</v>
      </c>
      <c r="O113" s="64">
        <v>3.9792306028443247E-2</v>
      </c>
      <c r="P113" s="64">
        <v>9.7398514062706887E-2</v>
      </c>
      <c r="Q113" s="64">
        <v>0.12326776317602764</v>
      </c>
    </row>
    <row r="114" spans="1:17" x14ac:dyDescent="0.25">
      <c r="A114" s="114"/>
      <c r="B114" s="63" t="s">
        <v>126</v>
      </c>
      <c r="C114" s="64">
        <v>0.1008</v>
      </c>
      <c r="D114" s="64">
        <v>5.5899999999999998E-2</v>
      </c>
      <c r="E114" s="64">
        <v>0.16070000000000001</v>
      </c>
      <c r="F114" s="64">
        <v>7.9799999999999996E-2</v>
      </c>
      <c r="G114" s="64">
        <v>0.10362327410485336</v>
      </c>
      <c r="H114" s="64">
        <v>0.12280382993664161</v>
      </c>
      <c r="I114" s="64">
        <v>9.2877064073993432E-2</v>
      </c>
      <c r="J114" s="64">
        <v>9.4979766641351021E-2</v>
      </c>
      <c r="K114" s="64">
        <v>9.8190653200407929E-2</v>
      </c>
      <c r="L114" s="64">
        <v>6.2277150571019235E-2</v>
      </c>
      <c r="M114" s="64">
        <v>5.3543427535749283E-2</v>
      </c>
      <c r="N114" s="64">
        <v>-1.5599999999999999E-2</v>
      </c>
      <c r="O114" s="64">
        <v>3.3187857508814325E-2</v>
      </c>
      <c r="P114" s="64">
        <v>0.10259172072578414</v>
      </c>
      <c r="Q114" s="64">
        <v>0.1185405244529706</v>
      </c>
    </row>
    <row r="115" spans="1:17" x14ac:dyDescent="0.25">
      <c r="A115" s="118"/>
      <c r="B115" s="63" t="s">
        <v>127</v>
      </c>
      <c r="C115" s="64">
        <v>6.2700000000000006E-2</v>
      </c>
      <c r="D115" s="64">
        <v>6.3299999999999995E-2</v>
      </c>
      <c r="E115" s="64">
        <v>4.0399999999999998E-2</v>
      </c>
      <c r="F115" s="64">
        <v>0.13239999999999999</v>
      </c>
      <c r="G115" s="64">
        <v>0.11422439174948699</v>
      </c>
      <c r="H115" s="64">
        <v>9.1819977191422736E-2</v>
      </c>
      <c r="I115" s="64">
        <v>7.9838976345562737E-2</v>
      </c>
      <c r="J115" s="64">
        <v>7.2381880443568802E-2</v>
      </c>
      <c r="K115" s="64">
        <v>8.5905109474138722E-2</v>
      </c>
      <c r="L115" s="64">
        <v>8.2478036612319811E-2</v>
      </c>
      <c r="M115" s="64">
        <v>4.3770189498050435E-2</v>
      </c>
      <c r="N115" s="64">
        <v>4.4299999999999999E-2</v>
      </c>
      <c r="O115" s="64">
        <v>2.550410626124297E-2</v>
      </c>
      <c r="P115" s="64">
        <v>2.5989061531665358E-2</v>
      </c>
      <c r="Q115" s="64">
        <v>1.3763070735137668E-2</v>
      </c>
    </row>
    <row r="116" spans="1:17" x14ac:dyDescent="0.25">
      <c r="A116" s="113" t="s">
        <v>124</v>
      </c>
      <c r="B116" s="63" t="s">
        <v>125</v>
      </c>
      <c r="C116" s="64">
        <v>7.8299999999999995E-2</v>
      </c>
      <c r="D116" s="64">
        <v>4.53E-2</v>
      </c>
      <c r="E116" s="64">
        <v>7.7399999999999997E-2</v>
      </c>
      <c r="F116" s="64">
        <v>-4.1200000000000001E-2</v>
      </c>
      <c r="G116" s="64">
        <v>-1.6369849903959816E-3</v>
      </c>
      <c r="H116" s="64">
        <v>-1.9391650082178843E-3</v>
      </c>
      <c r="I116" s="64">
        <v>-2.5702907414062164E-2</v>
      </c>
      <c r="J116" s="64">
        <v>-1.7526354998121101E-2</v>
      </c>
      <c r="K116" s="64">
        <v>-1.0078584726848194E-2</v>
      </c>
      <c r="L116" s="64">
        <v>-5.685317661893468E-2</v>
      </c>
      <c r="M116" s="64">
        <v>-6.6668075041659836E-3</v>
      </c>
      <c r="N116" s="64">
        <v>-7.3400000000000007E-2</v>
      </c>
      <c r="O116" s="64">
        <v>-8.5007693971556747E-2</v>
      </c>
      <c r="P116" s="64">
        <v>-2.2201485937293125E-2</v>
      </c>
      <c r="Q116" s="64">
        <v>2.3892763176027627E-2</v>
      </c>
    </row>
    <row r="117" spans="1:17" x14ac:dyDescent="0.25">
      <c r="A117" s="114"/>
      <c r="B117" s="63" t="s">
        <v>126</v>
      </c>
      <c r="C117" s="64">
        <v>9.4200000000000006E-2</v>
      </c>
      <c r="D117" s="64">
        <v>3.5099999999999999E-2</v>
      </c>
      <c r="E117" s="64">
        <v>9.5699999999999993E-2</v>
      </c>
      <c r="F117" s="64">
        <v>-2.0000000000000001E-4</v>
      </c>
      <c r="G117" s="64">
        <v>1.5123274104853368E-2</v>
      </c>
      <c r="H117" s="64">
        <v>2.6203829936641623E-2</v>
      </c>
      <c r="I117" s="64">
        <v>9.9770640739934302E-3</v>
      </c>
      <c r="J117" s="64">
        <v>1.3179766641351023E-2</v>
      </c>
      <c r="K117" s="64">
        <v>1.6390653200407931E-2</v>
      </c>
      <c r="L117" s="64">
        <v>-3.5622849428980752E-2</v>
      </c>
      <c r="M117" s="64">
        <v>1.6434275357492811E-3</v>
      </c>
      <c r="N117" s="64">
        <v>-7.9000000000000001E-2</v>
      </c>
      <c r="O117" s="64">
        <v>-9.1612142491185669E-2</v>
      </c>
      <c r="P117" s="64">
        <v>-1.7008279274215873E-2</v>
      </c>
      <c r="Q117" s="64">
        <v>-1.2250382156442363E-4</v>
      </c>
    </row>
    <row r="118" spans="1:17" ht="15.75" thickBot="1" x14ac:dyDescent="0.3">
      <c r="A118" s="115"/>
      <c r="B118" s="79" t="s">
        <v>127</v>
      </c>
      <c r="C118" s="80">
        <v>6.2700000000000006E-2</v>
      </c>
      <c r="D118" s="80">
        <v>6.3299999999999995E-2</v>
      </c>
      <c r="E118" s="80">
        <v>4.0399999999999998E-2</v>
      </c>
      <c r="F118" s="80">
        <v>0.13239999999999999</v>
      </c>
      <c r="G118" s="80">
        <v>0.11422439174948698</v>
      </c>
      <c r="H118" s="80">
        <v>9.181997719142275E-2</v>
      </c>
      <c r="I118" s="80">
        <v>7.9838976345562723E-2</v>
      </c>
      <c r="J118" s="80">
        <v>7.2381880443568816E-2</v>
      </c>
      <c r="K118" s="80">
        <v>8.5905109474138736E-2</v>
      </c>
      <c r="L118" s="80">
        <v>8.2478036612319811E-2</v>
      </c>
      <c r="M118" s="80">
        <v>4.3770189498050442E-2</v>
      </c>
      <c r="N118" s="80">
        <v>4.4299999999999999E-2</v>
      </c>
      <c r="O118" s="80">
        <v>2.5504106261242963E-2</v>
      </c>
      <c r="P118" s="80">
        <v>2.5989061531665358E-2</v>
      </c>
      <c r="Q118" s="80">
        <v>6.2382562632367522E-2</v>
      </c>
    </row>
  </sheetData>
  <mergeCells count="37">
    <mergeCell ref="A116:A118"/>
    <mergeCell ref="A1:Q1"/>
    <mergeCell ref="A20:Q20"/>
    <mergeCell ref="A39:Q39"/>
    <mergeCell ref="A59:Q59"/>
    <mergeCell ref="A91:Q91"/>
    <mergeCell ref="A111:Q111"/>
    <mergeCell ref="A96:A98"/>
    <mergeCell ref="A99:A101"/>
    <mergeCell ref="A102:A104"/>
    <mergeCell ref="A105:A107"/>
    <mergeCell ref="A113:A115"/>
    <mergeCell ref="A76:A78"/>
    <mergeCell ref="A79:A81"/>
    <mergeCell ref="A82:A84"/>
    <mergeCell ref="A85:A87"/>
    <mergeCell ref="A93:A95"/>
    <mergeCell ref="A61:A63"/>
    <mergeCell ref="A64:A66"/>
    <mergeCell ref="A67:A69"/>
    <mergeCell ref="A70:A72"/>
    <mergeCell ref="A73:A75"/>
    <mergeCell ref="A41:A43"/>
    <mergeCell ref="A44:A46"/>
    <mergeCell ref="A47:A49"/>
    <mergeCell ref="A50:A52"/>
    <mergeCell ref="A53:A55"/>
    <mergeCell ref="A22:A24"/>
    <mergeCell ref="A25:A27"/>
    <mergeCell ref="A28:A30"/>
    <mergeCell ref="A31:A33"/>
    <mergeCell ref="A34:A36"/>
    <mergeCell ref="A3:A5"/>
    <mergeCell ref="A6:A8"/>
    <mergeCell ref="A9:A11"/>
    <mergeCell ref="A12:A14"/>
    <mergeCell ref="A15:A17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50"/>
  <sheetViews>
    <sheetView workbookViewId="0">
      <selection activeCell="G18" sqref="G18"/>
    </sheetView>
  </sheetViews>
  <sheetFormatPr defaultRowHeight="15" x14ac:dyDescent="0.25"/>
  <cols>
    <col min="1" max="1" width="33" customWidth="1"/>
    <col min="2" max="2" width="7.140625" bestFit="1" customWidth="1"/>
    <col min="3" max="3" width="10" bestFit="1" customWidth="1"/>
    <col min="4" max="4" width="12" bestFit="1" customWidth="1"/>
    <col min="5" max="5" width="10" bestFit="1" customWidth="1"/>
    <col min="6" max="6" width="10.42578125" bestFit="1" customWidth="1"/>
    <col min="7" max="7" width="10" bestFit="1" customWidth="1"/>
    <col min="8" max="8" width="5.85546875" bestFit="1" customWidth="1"/>
    <col min="10" max="10" width="38.140625" bestFit="1" customWidth="1"/>
  </cols>
  <sheetData>
    <row r="1" spans="1:7" x14ac:dyDescent="0.25">
      <c r="A1" s="90"/>
      <c r="B1" s="90" t="s">
        <v>139</v>
      </c>
      <c r="C1" s="90" t="s">
        <v>140</v>
      </c>
      <c r="D1" s="90" t="s">
        <v>141</v>
      </c>
      <c r="E1" s="90" t="s">
        <v>142</v>
      </c>
      <c r="F1" s="90" t="s">
        <v>143</v>
      </c>
    </row>
    <row r="2" spans="1:7" x14ac:dyDescent="0.25">
      <c r="A2" s="90" t="s">
        <v>144</v>
      </c>
      <c r="B2" s="91" t="e">
        <f>#REF!/1000000</f>
        <v>#REF!</v>
      </c>
      <c r="C2" s="92" t="e">
        <f>#REF!/1000000</f>
        <v>#REF!</v>
      </c>
      <c r="D2" s="92" t="e">
        <f>#REF!/1000000</f>
        <v>#REF!</v>
      </c>
      <c r="E2" s="92" t="e">
        <f>#REF!/1000000</f>
        <v>#REF!</v>
      </c>
      <c r="F2" s="93" t="e">
        <f>E2+D2+C2+B2</f>
        <v>#REF!</v>
      </c>
    </row>
    <row r="3" spans="1:7" x14ac:dyDescent="0.25">
      <c r="A3" s="90" t="s">
        <v>145</v>
      </c>
      <c r="B3" s="91" t="e">
        <f>#REF!/1000000</f>
        <v>#REF!</v>
      </c>
      <c r="C3" s="92" t="e">
        <f>#REF!/1000000</f>
        <v>#REF!</v>
      </c>
      <c r="D3" s="92" t="e">
        <f>#REF!/1000000</f>
        <v>#REF!</v>
      </c>
      <c r="E3" s="92" t="e">
        <f>#REF!/1000000</f>
        <v>#REF!</v>
      </c>
      <c r="F3" s="93" t="e">
        <f>E3+D3+C3+B3</f>
        <v>#REF!</v>
      </c>
    </row>
    <row r="4" spans="1:7" x14ac:dyDescent="0.25">
      <c r="B4" s="84" t="e">
        <f>B3/B2 -1</f>
        <v>#REF!</v>
      </c>
      <c r="C4" s="84" t="e">
        <f t="shared" ref="C4:F4" si="0">C3/C2 -1</f>
        <v>#REF!</v>
      </c>
      <c r="D4" s="84" t="e">
        <f t="shared" si="0"/>
        <v>#REF!</v>
      </c>
      <c r="E4" s="84" t="e">
        <f t="shared" si="0"/>
        <v>#REF!</v>
      </c>
      <c r="F4" s="84" t="e">
        <f t="shared" si="0"/>
        <v>#REF!</v>
      </c>
    </row>
    <row r="6" spans="1:7" x14ac:dyDescent="0.25">
      <c r="A6" s="90">
        <v>2010</v>
      </c>
      <c r="B6" s="90" t="s">
        <v>139</v>
      </c>
      <c r="C6" s="90" t="s">
        <v>140</v>
      </c>
      <c r="D6" s="90" t="s">
        <v>141</v>
      </c>
      <c r="E6" s="90" t="s">
        <v>142</v>
      </c>
      <c r="F6" s="90" t="s">
        <v>125</v>
      </c>
    </row>
    <row r="7" spans="1:7" x14ac:dyDescent="0.25">
      <c r="A7" s="90" t="s">
        <v>146</v>
      </c>
      <c r="B7" s="94" t="e">
        <f>#REF!/#REF!</f>
        <v>#REF!</v>
      </c>
      <c r="C7" s="94" t="e">
        <f>#REF!/#REF!</f>
        <v>#REF!</v>
      </c>
      <c r="D7" s="94" t="e">
        <f>#REF!/#REF!</f>
        <v>#REF!</v>
      </c>
      <c r="E7" s="94" t="e">
        <f>#REF!/#REF!</f>
        <v>#REF!</v>
      </c>
      <c r="F7" s="94" t="e">
        <f>AVERAGE(B7:E7)</f>
        <v>#REF!</v>
      </c>
    </row>
    <row r="8" spans="1:7" x14ac:dyDescent="0.25">
      <c r="A8" s="90" t="s">
        <v>93</v>
      </c>
      <c r="B8" s="92" t="e">
        <f>#REF!/#REF!</f>
        <v>#REF!</v>
      </c>
      <c r="C8" s="92" t="e">
        <f>#REF!/#REF!</f>
        <v>#REF!</v>
      </c>
      <c r="D8" s="92" t="e">
        <f>#REF!/#REF!</f>
        <v>#REF!</v>
      </c>
      <c r="E8" s="92" t="e">
        <f>#REF!/#REF!</f>
        <v>#REF!</v>
      </c>
      <c r="F8" s="92" t="e">
        <f t="shared" ref="F8:F9" si="1">AVERAGE(B8:E8)</f>
        <v>#REF!</v>
      </c>
    </row>
    <row r="9" spans="1:7" x14ac:dyDescent="0.25">
      <c r="A9" s="90" t="s">
        <v>147</v>
      </c>
      <c r="B9" s="94" t="e">
        <f>#REF!/#REF!</f>
        <v>#REF!</v>
      </c>
      <c r="C9" s="94" t="e">
        <f>#REF!/#REF!</f>
        <v>#REF!</v>
      </c>
      <c r="D9" s="94" t="e">
        <f>#REF!/#REF!</f>
        <v>#REF!</v>
      </c>
      <c r="E9" s="94" t="e">
        <f>#REF!/#REF!</f>
        <v>#REF!</v>
      </c>
      <c r="F9" s="94" t="e">
        <f t="shared" si="1"/>
        <v>#REF!</v>
      </c>
    </row>
    <row r="11" spans="1:7" x14ac:dyDescent="0.25">
      <c r="A11" s="90">
        <v>2011</v>
      </c>
      <c r="B11" s="90" t="s">
        <v>139</v>
      </c>
      <c r="C11" s="90" t="s">
        <v>140</v>
      </c>
      <c r="D11" s="90" t="s">
        <v>141</v>
      </c>
      <c r="E11" s="90" t="s">
        <v>142</v>
      </c>
      <c r="F11" s="90" t="s">
        <v>125</v>
      </c>
    </row>
    <row r="12" spans="1:7" x14ac:dyDescent="0.25">
      <c r="A12" s="90" t="s">
        <v>146</v>
      </c>
      <c r="B12" s="94" t="e">
        <f>#REF!/#REF!</f>
        <v>#REF!</v>
      </c>
      <c r="C12" s="94" t="e">
        <f>#REF!/#REF!</f>
        <v>#REF!</v>
      </c>
      <c r="D12" s="94" t="e">
        <f>#REF!/#REF!</f>
        <v>#REF!</v>
      </c>
      <c r="E12" s="94" t="e">
        <f>#REF!/#REF!</f>
        <v>#REF!</v>
      </c>
      <c r="F12" s="94" t="e">
        <f>AVERAGE(B12:E12)</f>
        <v>#REF!</v>
      </c>
    </row>
    <row r="13" spans="1:7" x14ac:dyDescent="0.25">
      <c r="A13" s="90" t="s">
        <v>93</v>
      </c>
      <c r="B13" s="92" t="e">
        <f>#REF!/#REF!</f>
        <v>#REF!</v>
      </c>
      <c r="C13" s="92" t="e">
        <f>#REF!/#REF!</f>
        <v>#REF!</v>
      </c>
      <c r="D13" s="92" t="e">
        <f>#REF!/#REF!</f>
        <v>#REF!</v>
      </c>
      <c r="E13" s="92" t="e">
        <f>#REF!/#REF!</f>
        <v>#REF!</v>
      </c>
      <c r="F13" s="92" t="e">
        <f t="shared" ref="F13:F14" si="2">AVERAGE(B13:E13)</f>
        <v>#REF!</v>
      </c>
    </row>
    <row r="14" spans="1:7" x14ac:dyDescent="0.25">
      <c r="A14" s="90" t="s">
        <v>147</v>
      </c>
      <c r="B14" s="94" t="e">
        <f>#REF!/#REF!</f>
        <v>#REF!</v>
      </c>
      <c r="C14" s="94" t="e">
        <f>#REF!/#REF!</f>
        <v>#REF!</v>
      </c>
      <c r="D14" s="90" t="e">
        <f>#REF!/#REF!</f>
        <v>#REF!</v>
      </c>
      <c r="E14" s="94" t="e">
        <f>#REF!/#REF!</f>
        <v>#REF!</v>
      </c>
      <c r="F14" s="94" t="e">
        <f t="shared" si="2"/>
        <v>#REF!</v>
      </c>
    </row>
    <row r="15" spans="1:7" x14ac:dyDescent="0.25">
      <c r="G15" t="s">
        <v>151</v>
      </c>
    </row>
    <row r="16" spans="1:7" x14ac:dyDescent="0.25">
      <c r="A16" s="90">
        <v>2011</v>
      </c>
      <c r="B16" s="90" t="s">
        <v>139</v>
      </c>
      <c r="C16" s="90" t="s">
        <v>140</v>
      </c>
      <c r="D16" s="90" t="s">
        <v>141</v>
      </c>
      <c r="E16" s="90" t="s">
        <v>142</v>
      </c>
      <c r="F16" s="90" t="s">
        <v>125</v>
      </c>
      <c r="G16" s="85" t="e">
        <f>#REF!</f>
        <v>#REF!</v>
      </c>
    </row>
    <row r="17" spans="1:7" x14ac:dyDescent="0.25">
      <c r="A17" s="90" t="s">
        <v>147</v>
      </c>
      <c r="B17" s="95" t="e">
        <f>B14</f>
        <v>#REF!</v>
      </c>
      <c r="C17" s="95" t="e">
        <f t="shared" ref="C17:E17" si="3">C14</f>
        <v>#REF!</v>
      </c>
      <c r="D17" s="95" t="e">
        <f t="shared" si="3"/>
        <v>#REF!</v>
      </c>
      <c r="E17" s="95" t="e">
        <f t="shared" si="3"/>
        <v>#REF!</v>
      </c>
      <c r="F17" s="95" t="e">
        <f>AVERAGE(B17:E17)</f>
        <v>#REF!</v>
      </c>
      <c r="G17" t="s">
        <v>152</v>
      </c>
    </row>
    <row r="18" spans="1:7" x14ac:dyDescent="0.25">
      <c r="A18" s="90" t="s">
        <v>148</v>
      </c>
      <c r="B18" s="95" t="e">
        <f>B17-$G$16</f>
        <v>#REF!</v>
      </c>
      <c r="C18" s="95" t="e">
        <f>C17-$G$16</f>
        <v>#REF!</v>
      </c>
      <c r="D18" s="95" t="e">
        <f>D17-$G$16</f>
        <v>#REF!</v>
      </c>
      <c r="E18" s="95" t="e">
        <f>E17-$G$16</f>
        <v>#REF!</v>
      </c>
      <c r="F18" s="95" t="e">
        <f t="shared" ref="F18:F19" si="4">AVERAGE(B18:E18)</f>
        <v>#REF!</v>
      </c>
      <c r="G18" s="85" t="e">
        <f>#REF!</f>
        <v>#REF!</v>
      </c>
    </row>
    <row r="19" spans="1:7" x14ac:dyDescent="0.25">
      <c r="A19" s="90" t="s">
        <v>149</v>
      </c>
      <c r="B19" s="95" t="e">
        <f>B17-$G$18</f>
        <v>#REF!</v>
      </c>
      <c r="C19" s="95" t="e">
        <f>C17-$G$18</f>
        <v>#REF!</v>
      </c>
      <c r="D19" s="95" t="e">
        <f>D17-$G$18</f>
        <v>#REF!</v>
      </c>
      <c r="E19" s="95" t="e">
        <f>E17-$G$18</f>
        <v>#REF!</v>
      </c>
      <c r="F19" s="95" t="e">
        <f t="shared" si="4"/>
        <v>#REF!</v>
      </c>
    </row>
    <row r="21" spans="1:7" x14ac:dyDescent="0.25">
      <c r="A21" s="90">
        <v>2010</v>
      </c>
      <c r="B21" s="90" t="s">
        <v>139</v>
      </c>
      <c r="C21" s="90" t="s">
        <v>140</v>
      </c>
      <c r="D21" s="90" t="s">
        <v>141</v>
      </c>
      <c r="E21" s="90" t="s">
        <v>142</v>
      </c>
      <c r="F21" s="90" t="s">
        <v>125</v>
      </c>
    </row>
    <row r="22" spans="1:7" x14ac:dyDescent="0.25">
      <c r="A22" s="90" t="s">
        <v>165</v>
      </c>
      <c r="B22" s="96" t="e">
        <f>(#REF!+#REF!+#REF!+#REF!)/1000000</f>
        <v>#REF!</v>
      </c>
      <c r="C22" s="97" t="e">
        <f>(#REF!+#REF!+#REF!+#REF!)/1000000</f>
        <v>#REF!</v>
      </c>
      <c r="D22" s="97" t="e">
        <f>(#REF!+#REF!+#REF!+#REF!)/1000000</f>
        <v>#REF!</v>
      </c>
      <c r="E22" s="97" t="e">
        <f>(#REF!+#REF!+#REF!+#REF!)/1000000</f>
        <v>#REF!</v>
      </c>
      <c r="F22" s="96" t="e">
        <f>AVERAGE(B22:E22)</f>
        <v>#REF!</v>
      </c>
    </row>
    <row r="23" spans="1:7" x14ac:dyDescent="0.25">
      <c r="A23" s="90" t="s">
        <v>150</v>
      </c>
      <c r="B23" s="94" t="e">
        <f>B22/(#REF!/1000000)</f>
        <v>#REF!</v>
      </c>
      <c r="C23" s="94" t="e">
        <f>C22/(#REF!/1000000)</f>
        <v>#REF!</v>
      </c>
      <c r="D23" s="94" t="e">
        <f>D22/(#REF!/1000000)</f>
        <v>#REF!</v>
      </c>
      <c r="E23" s="94" t="e">
        <f>E22/(#REF!/1000000)</f>
        <v>#REF!</v>
      </c>
      <c r="F23" s="94" t="e">
        <f>AVERAGE(B23:E23)</f>
        <v>#REF!</v>
      </c>
    </row>
    <row r="24" spans="1:7" x14ac:dyDescent="0.25">
      <c r="B24" s="105" t="e">
        <f t="shared" ref="B24:D24" si="5">B27-B22</f>
        <v>#REF!</v>
      </c>
      <c r="C24" s="105" t="e">
        <f t="shared" si="5"/>
        <v>#REF!</v>
      </c>
      <c r="D24" s="105" t="e">
        <f t="shared" si="5"/>
        <v>#REF!</v>
      </c>
      <c r="E24" s="105" t="e">
        <f>E27-E22</f>
        <v>#REF!</v>
      </c>
    </row>
    <row r="26" spans="1:7" x14ac:dyDescent="0.25">
      <c r="A26" s="90">
        <v>2011</v>
      </c>
      <c r="B26" s="90" t="s">
        <v>139</v>
      </c>
      <c r="C26" s="90" t="s">
        <v>140</v>
      </c>
      <c r="D26" s="90" t="s">
        <v>141</v>
      </c>
      <c r="E26" s="90" t="s">
        <v>142</v>
      </c>
      <c r="F26" s="90" t="s">
        <v>125</v>
      </c>
      <c r="G26" t="e">
        <f>F27/F22 -1</f>
        <v>#REF!</v>
      </c>
    </row>
    <row r="27" spans="1:7" x14ac:dyDescent="0.25">
      <c r="A27" s="90" t="s">
        <v>165</v>
      </c>
      <c r="B27" s="96" t="e">
        <f>(#REF!+#REF!+#REF!+#REF!)/1000000</f>
        <v>#REF!</v>
      </c>
      <c r="C27" s="97" t="e">
        <f>(#REF!+#REF!+#REF!+#REF!)/1000000</f>
        <v>#REF!</v>
      </c>
      <c r="D27" s="97" t="e">
        <f>(#REF!+#REF!+#REF!+#REF!)/1000000</f>
        <v>#REF!</v>
      </c>
      <c r="E27" s="97" t="e">
        <f>(#REF!+#REF!+#REF!+#REF!)/1000000</f>
        <v>#REF!</v>
      </c>
      <c r="F27" s="96" t="e">
        <f>AVERAGE(B27:E27)</f>
        <v>#REF!</v>
      </c>
      <c r="G27" s="87" t="e">
        <f>F27-F22</f>
        <v>#REF!</v>
      </c>
    </row>
    <row r="28" spans="1:7" x14ac:dyDescent="0.25">
      <c r="A28" s="90" t="s">
        <v>150</v>
      </c>
      <c r="B28" s="94" t="e">
        <f>B27/(#REF!/1000000)</f>
        <v>#REF!</v>
      </c>
      <c r="C28" s="94" t="e">
        <f>C27/(#REF!/1000000)</f>
        <v>#REF!</v>
      </c>
      <c r="D28" s="94" t="e">
        <f>D27/(#REF!/1000000)</f>
        <v>#REF!</v>
      </c>
      <c r="E28" s="94" t="e">
        <f>E27/(#REF!/1000000)</f>
        <v>#REF!</v>
      </c>
      <c r="F28" s="94" t="e">
        <f>AVERAGE(B28:E28)</f>
        <v>#REF!</v>
      </c>
      <c r="G28" s="85" t="e">
        <f>F28-F23</f>
        <v>#REF!</v>
      </c>
    </row>
    <row r="29" spans="1:7" x14ac:dyDescent="0.25">
      <c r="B29" s="85" t="e">
        <f>B28-B23</f>
        <v>#REF!</v>
      </c>
      <c r="C29" s="85" t="e">
        <f t="shared" ref="C29:E29" si="6">C28-C23</f>
        <v>#REF!</v>
      </c>
      <c r="D29" s="85" t="e">
        <f t="shared" si="6"/>
        <v>#REF!</v>
      </c>
      <c r="E29" s="85" t="e">
        <f t="shared" si="6"/>
        <v>#REF!</v>
      </c>
    </row>
    <row r="30" spans="1:7" x14ac:dyDescent="0.25">
      <c r="A30" s="90">
        <v>2010</v>
      </c>
      <c r="B30" s="90" t="s">
        <v>139</v>
      </c>
      <c r="C30" s="90" t="s">
        <v>140</v>
      </c>
      <c r="D30" s="90" t="s">
        <v>141</v>
      </c>
      <c r="E30" s="90" t="s">
        <v>142</v>
      </c>
      <c r="F30" s="90" t="s">
        <v>125</v>
      </c>
    </row>
    <row r="31" spans="1:7" x14ac:dyDescent="0.25">
      <c r="A31" s="90" t="s">
        <v>54</v>
      </c>
      <c r="B31" s="98" t="e">
        <f>-(#REF!+#REF!+#REF!)/#REF!</f>
        <v>#REF!</v>
      </c>
      <c r="C31" s="98" t="e">
        <f>-(#REF!+#REF!+#REF!)/#REF!</f>
        <v>#REF!</v>
      </c>
      <c r="D31" s="98" t="e">
        <f>-(#REF!+#REF!+#REF!)/#REF!</f>
        <v>#REF!</v>
      </c>
      <c r="E31" s="98" t="e">
        <f>-(#REF!+#REF!+#REF!)/#REF!</f>
        <v>#REF!</v>
      </c>
      <c r="F31" s="94" t="e">
        <f>AVERAGE(B31:E31)</f>
        <v>#REF!</v>
      </c>
    </row>
    <row r="33" spans="1:15" x14ac:dyDescent="0.25">
      <c r="A33" s="90">
        <v>2011</v>
      </c>
      <c r="B33" s="90" t="s">
        <v>139</v>
      </c>
      <c r="C33" s="90" t="s">
        <v>140</v>
      </c>
      <c r="D33" s="90" t="s">
        <v>141</v>
      </c>
      <c r="E33" s="90" t="s">
        <v>142</v>
      </c>
      <c r="F33" s="90" t="s">
        <v>125</v>
      </c>
    </row>
    <row r="34" spans="1:15" x14ac:dyDescent="0.25">
      <c r="A34" s="90" t="s">
        <v>54</v>
      </c>
      <c r="B34" s="98" t="e">
        <f>-(#REF!+#REF!+#REF!)/#REF!</f>
        <v>#REF!</v>
      </c>
      <c r="C34" s="98" t="e">
        <f>-(#REF!+#REF!+#REF!)/#REF!</f>
        <v>#REF!</v>
      </c>
      <c r="D34" s="98" t="e">
        <f>-(#REF!+#REF!+#REF!)/#REF!</f>
        <v>#REF!</v>
      </c>
      <c r="E34" s="98" t="e">
        <f>-(#REF!+#REF!+#REF!)/#REF!</f>
        <v>#REF!</v>
      </c>
      <c r="F34" s="94" t="e">
        <f>AVERAGE(B34:E34)</f>
        <v>#REF!</v>
      </c>
      <c r="G34" s="85" t="e">
        <f>F34-F31</f>
        <v>#REF!</v>
      </c>
    </row>
    <row r="35" spans="1:15" x14ac:dyDescent="0.25">
      <c r="B35" s="88" t="e">
        <f>B34-B31</f>
        <v>#REF!</v>
      </c>
      <c r="C35" s="88" t="e">
        <f t="shared" ref="C35:E35" si="7">C34-C31</f>
        <v>#REF!</v>
      </c>
      <c r="D35" s="88" t="e">
        <f t="shared" si="7"/>
        <v>#REF!</v>
      </c>
      <c r="E35" s="88" t="e">
        <f t="shared" si="7"/>
        <v>#REF!</v>
      </c>
    </row>
    <row r="37" spans="1:15" x14ac:dyDescent="0.25">
      <c r="A37" s="90">
        <v>2010</v>
      </c>
      <c r="B37" s="90" t="s">
        <v>139</v>
      </c>
      <c r="C37" s="90" t="s">
        <v>140</v>
      </c>
      <c r="D37" s="90" t="s">
        <v>141</v>
      </c>
      <c r="E37" s="90" t="s">
        <v>142</v>
      </c>
      <c r="F37" s="101" t="s">
        <v>163</v>
      </c>
      <c r="G37" s="101" t="s">
        <v>164</v>
      </c>
      <c r="J37">
        <v>2011</v>
      </c>
      <c r="K37" t="s">
        <v>139</v>
      </c>
      <c r="L37" t="s">
        <v>140</v>
      </c>
      <c r="M37" t="s">
        <v>141</v>
      </c>
      <c r="N37" t="s">
        <v>142</v>
      </c>
      <c r="O37" t="s">
        <v>125</v>
      </c>
    </row>
    <row r="38" spans="1:15" ht="30" x14ac:dyDescent="0.25">
      <c r="A38" s="99" t="s">
        <v>153</v>
      </c>
      <c r="B38" s="98" t="e">
        <f>#REF!/#REF!</f>
        <v>#REF!</v>
      </c>
      <c r="C38" s="98" t="e">
        <f>#REF!/#REF!</f>
        <v>#REF!</v>
      </c>
      <c r="D38" s="98" t="e">
        <f>#REF!/#REF!</f>
        <v>#REF!</v>
      </c>
      <c r="E38" s="98" t="e">
        <f>#REF!/#REF!</f>
        <v>#REF!</v>
      </c>
      <c r="F38" s="102" t="e">
        <f>AVERAGE(B38:E38)</f>
        <v>#REF!</v>
      </c>
      <c r="G38" s="103" t="e">
        <f>O38</f>
        <v>#REF!</v>
      </c>
      <c r="J38" s="89" t="s">
        <v>153</v>
      </c>
      <c r="K38" s="86" t="e">
        <f>#REF!/#REF!</f>
        <v>#REF!</v>
      </c>
      <c r="L38" s="86" t="e">
        <f>#REF!/#REF!</f>
        <v>#REF!</v>
      </c>
      <c r="M38" s="86" t="e">
        <f>#REF!/#REF!</f>
        <v>#REF!</v>
      </c>
      <c r="N38" s="86" t="e">
        <f>#REF!/#REF!</f>
        <v>#REF!</v>
      </c>
      <c r="O38" s="86" t="e">
        <f t="shared" ref="O38:O44" si="8">AVERAGE(K38:N38)</f>
        <v>#REF!</v>
      </c>
    </row>
    <row r="39" spans="1:15" ht="30" x14ac:dyDescent="0.25">
      <c r="A39" s="99" t="s">
        <v>154</v>
      </c>
      <c r="B39" s="98" t="e">
        <f>-#REF!/#REF!</f>
        <v>#REF!</v>
      </c>
      <c r="C39" s="98" t="e">
        <f>-#REF!/#REF!</f>
        <v>#REF!</v>
      </c>
      <c r="D39" s="98" t="e">
        <f>-#REF!/#REF!</f>
        <v>#REF!</v>
      </c>
      <c r="E39" s="98" t="e">
        <f>-#REF!/#REF!</f>
        <v>#REF!</v>
      </c>
      <c r="F39" s="102" t="e">
        <f t="shared" ref="F39:F44" si="9">AVERAGE(B39:E39)</f>
        <v>#REF!</v>
      </c>
      <c r="G39" s="103" t="e">
        <f t="shared" ref="G39:G44" si="10">O39</f>
        <v>#REF!</v>
      </c>
      <c r="H39" s="88" t="e">
        <f>G39-F39</f>
        <v>#REF!</v>
      </c>
      <c r="J39" s="89" t="s">
        <v>154</v>
      </c>
      <c r="K39" s="86" t="e">
        <f>-#REF!/#REF!</f>
        <v>#REF!</v>
      </c>
      <c r="L39" s="86" t="e">
        <f>-#REF!/#REF!</f>
        <v>#REF!</v>
      </c>
      <c r="M39" s="86" t="e">
        <f>-#REF!/#REF!</f>
        <v>#REF!</v>
      </c>
      <c r="N39" s="86" t="e">
        <f>-#REF!/#REF!</f>
        <v>#REF!</v>
      </c>
      <c r="O39" s="86" t="e">
        <f t="shared" si="8"/>
        <v>#REF!</v>
      </c>
    </row>
    <row r="40" spans="1:15" ht="30" x14ac:dyDescent="0.25">
      <c r="A40" s="99" t="s">
        <v>155</v>
      </c>
      <c r="B40" s="98" t="e">
        <f>-#REF!/#REF!</f>
        <v>#REF!</v>
      </c>
      <c r="C40" s="98" t="e">
        <f>-#REF!/#REF!</f>
        <v>#REF!</v>
      </c>
      <c r="D40" s="98" t="e">
        <f>-#REF!/#REF!</f>
        <v>#REF!</v>
      </c>
      <c r="E40" s="98" t="e">
        <f>-#REF!/#REF!</f>
        <v>#REF!</v>
      </c>
      <c r="F40" s="102" t="e">
        <f t="shared" si="9"/>
        <v>#REF!</v>
      </c>
      <c r="G40" s="103" t="e">
        <f t="shared" si="10"/>
        <v>#REF!</v>
      </c>
      <c r="H40" s="88" t="e">
        <f t="shared" ref="H40:H44" si="11">G40-F40</f>
        <v>#REF!</v>
      </c>
      <c r="J40" s="89" t="s">
        <v>155</v>
      </c>
      <c r="K40" s="86" t="e">
        <f>-#REF!/#REF!</f>
        <v>#REF!</v>
      </c>
      <c r="L40" s="86" t="e">
        <f>-#REF!/#REF!</f>
        <v>#REF!</v>
      </c>
      <c r="M40" s="86" t="e">
        <f>-#REF!/#REF!</f>
        <v>#REF!</v>
      </c>
      <c r="N40" s="86" t="e">
        <f>-#REF!/#REF!</f>
        <v>#REF!</v>
      </c>
      <c r="O40" s="86" t="e">
        <f t="shared" si="8"/>
        <v>#REF!</v>
      </c>
    </row>
    <row r="41" spans="1:15" x14ac:dyDescent="0.25">
      <c r="A41" s="99" t="s">
        <v>156</v>
      </c>
      <c r="B41" s="98" t="e">
        <f>-#REF!/#REF!</f>
        <v>#REF!</v>
      </c>
      <c r="C41" s="98" t="e">
        <f>-#REF!/#REF!</f>
        <v>#REF!</v>
      </c>
      <c r="D41" s="98" t="e">
        <f>-#REF!/#REF!</f>
        <v>#REF!</v>
      </c>
      <c r="E41" s="98" t="e">
        <f>-#REF!/#REF!</f>
        <v>#REF!</v>
      </c>
      <c r="F41" s="102" t="e">
        <f t="shared" si="9"/>
        <v>#REF!</v>
      </c>
      <c r="G41" s="103" t="e">
        <f t="shared" si="10"/>
        <v>#REF!</v>
      </c>
      <c r="H41" s="88" t="e">
        <f t="shared" si="11"/>
        <v>#REF!</v>
      </c>
      <c r="J41" s="89" t="s">
        <v>156</v>
      </c>
      <c r="K41" s="86" t="e">
        <f>-#REF!/#REF!</f>
        <v>#REF!</v>
      </c>
      <c r="L41" s="86" t="e">
        <f>-#REF!/#REF!</f>
        <v>#REF!</v>
      </c>
      <c r="M41" s="86" t="e">
        <f>-#REF!/#REF!</f>
        <v>#REF!</v>
      </c>
      <c r="N41" s="86" t="e">
        <f>-#REF!/#REF!</f>
        <v>#REF!</v>
      </c>
      <c r="O41" s="86" t="e">
        <f t="shared" si="8"/>
        <v>#REF!</v>
      </c>
    </row>
    <row r="42" spans="1:15" ht="15.75" customHeight="1" x14ac:dyDescent="0.25">
      <c r="A42" s="99" t="s">
        <v>157</v>
      </c>
      <c r="B42" s="98" t="e">
        <f>-(#REF!+#REF!)/#REF!</f>
        <v>#REF!</v>
      </c>
      <c r="C42" s="98" t="e">
        <f>-(#REF!+#REF!)/#REF!</f>
        <v>#REF!</v>
      </c>
      <c r="D42" s="98" t="e">
        <f>-(#REF!+#REF!)/#REF!</f>
        <v>#REF!</v>
      </c>
      <c r="E42" s="98" t="e">
        <f>-(#REF!+#REF!)/#REF!</f>
        <v>#REF!</v>
      </c>
      <c r="F42" s="102" t="e">
        <f t="shared" si="9"/>
        <v>#REF!</v>
      </c>
      <c r="G42" s="103" t="e">
        <f t="shared" si="10"/>
        <v>#REF!</v>
      </c>
      <c r="H42" s="88" t="e">
        <f t="shared" si="11"/>
        <v>#REF!</v>
      </c>
      <c r="J42" s="89" t="s">
        <v>157</v>
      </c>
      <c r="K42" s="86" t="e">
        <f>-(#REF!+#REF!)/#REF!</f>
        <v>#REF!</v>
      </c>
      <c r="L42" s="86" t="e">
        <f>-(#REF!+#REF!)/#REF!</f>
        <v>#REF!</v>
      </c>
      <c r="M42" s="86" t="e">
        <f>-(#REF!+#REF!)/#REF!</f>
        <v>#REF!</v>
      </c>
      <c r="N42" s="86" t="e">
        <f>-(#REF!+#REF!)/#REF!</f>
        <v>#REF!</v>
      </c>
      <c r="O42" s="86" t="e">
        <f t="shared" si="8"/>
        <v>#REF!</v>
      </c>
    </row>
    <row r="43" spans="1:15" x14ac:dyDescent="0.25">
      <c r="A43" s="99" t="s">
        <v>158</v>
      </c>
      <c r="B43" s="98" t="e">
        <f>#REF!/#REF!</f>
        <v>#REF!</v>
      </c>
      <c r="C43" s="98" t="e">
        <f>#REF!/#REF!</f>
        <v>#REF!</v>
      </c>
      <c r="D43" s="98" t="e">
        <f>#REF!/#REF!</f>
        <v>#REF!</v>
      </c>
      <c r="E43" s="98" t="e">
        <f>#REF!/#REF!</f>
        <v>#REF!</v>
      </c>
      <c r="F43" s="102" t="e">
        <f t="shared" si="9"/>
        <v>#REF!</v>
      </c>
      <c r="G43" s="103" t="e">
        <f t="shared" si="10"/>
        <v>#REF!</v>
      </c>
      <c r="H43" s="88" t="e">
        <f t="shared" si="11"/>
        <v>#REF!</v>
      </c>
      <c r="J43" s="89" t="s">
        <v>158</v>
      </c>
      <c r="K43" s="86" t="e">
        <f>#REF!/#REF!</f>
        <v>#REF!</v>
      </c>
      <c r="L43" s="86" t="e">
        <f>#REF!/#REF!</f>
        <v>#REF!</v>
      </c>
      <c r="M43" s="86" t="e">
        <f>#REF!/#REF!</f>
        <v>#REF!</v>
      </c>
      <c r="N43" s="86" t="e">
        <f>#REF!/#REF!</f>
        <v>#REF!</v>
      </c>
      <c r="O43" s="86" t="e">
        <f t="shared" si="8"/>
        <v>#REF!</v>
      </c>
    </row>
    <row r="44" spans="1:15" x14ac:dyDescent="0.25">
      <c r="A44" s="99" t="s">
        <v>159</v>
      </c>
      <c r="B44" s="98" t="e">
        <f>#REF!/#REF!</f>
        <v>#REF!</v>
      </c>
      <c r="C44" s="98" t="e">
        <f>#REF!/#REF!</f>
        <v>#REF!</v>
      </c>
      <c r="D44" s="98" t="e">
        <f>#REF!/#REF!</f>
        <v>#REF!</v>
      </c>
      <c r="E44" s="98" t="e">
        <f>#REF!/#REF!</f>
        <v>#REF!</v>
      </c>
      <c r="F44" s="102" t="e">
        <f t="shared" si="9"/>
        <v>#REF!</v>
      </c>
      <c r="G44" s="103" t="e">
        <f t="shared" si="10"/>
        <v>#REF!</v>
      </c>
      <c r="H44" s="88" t="e">
        <f t="shared" si="11"/>
        <v>#REF!</v>
      </c>
      <c r="J44" s="89" t="s">
        <v>159</v>
      </c>
      <c r="K44" s="86" t="e">
        <f>#REF!/#REF!</f>
        <v>#REF!</v>
      </c>
      <c r="L44" s="86" t="e">
        <f>#REF!/#REF!</f>
        <v>#REF!</v>
      </c>
      <c r="M44" s="86" t="e">
        <f>#REF!/#REF!</f>
        <v>#REF!</v>
      </c>
      <c r="N44" s="86" t="e">
        <f>#REF!/#REF!</f>
        <v>#REF!</v>
      </c>
      <c r="O44" s="86" t="e">
        <f t="shared" si="8"/>
        <v>#REF!</v>
      </c>
    </row>
    <row r="46" spans="1:15" x14ac:dyDescent="0.25">
      <c r="A46" s="90"/>
      <c r="B46" s="90" t="s">
        <v>139</v>
      </c>
      <c r="C46" s="90" t="s">
        <v>140</v>
      </c>
      <c r="D46" s="90" t="s">
        <v>141</v>
      </c>
      <c r="E46" s="90" t="s">
        <v>142</v>
      </c>
      <c r="F46" s="90" t="s">
        <v>125</v>
      </c>
    </row>
    <row r="47" spans="1:15" x14ac:dyDescent="0.25">
      <c r="A47" s="99" t="s">
        <v>160</v>
      </c>
      <c r="B47" s="104">
        <v>1</v>
      </c>
      <c r="C47" s="104">
        <v>1</v>
      </c>
      <c r="D47" s="104">
        <v>1</v>
      </c>
      <c r="E47" s="104">
        <v>1</v>
      </c>
      <c r="F47" s="104">
        <v>1</v>
      </c>
    </row>
    <row r="48" spans="1:15" x14ac:dyDescent="0.25">
      <c r="A48" s="99" t="s">
        <v>106</v>
      </c>
      <c r="B48" s="98" t="e">
        <f>#REF!/#REF!</f>
        <v>#REF!</v>
      </c>
      <c r="C48" s="98" t="e">
        <f>#REF!/#REF!</f>
        <v>#REF!</v>
      </c>
      <c r="D48" s="98" t="e">
        <f>#REF!/#REF!</f>
        <v>#REF!</v>
      </c>
      <c r="E48" s="98" t="e">
        <f>#REF!/#REF!</f>
        <v>#REF!</v>
      </c>
      <c r="F48" s="100" t="e">
        <f>AVERAGE(B48:E48)</f>
        <v>#REF!</v>
      </c>
    </row>
    <row r="49" spans="1:6" x14ac:dyDescent="0.25">
      <c r="A49" s="99" t="s">
        <v>161</v>
      </c>
      <c r="B49" s="98" t="e">
        <f>#REF!/#REF!</f>
        <v>#REF!</v>
      </c>
      <c r="C49" s="98" t="e">
        <f>#REF!/#REF!</f>
        <v>#REF!</v>
      </c>
      <c r="D49" s="98" t="e">
        <f>#REF!/#REF!</f>
        <v>#REF!</v>
      </c>
      <c r="E49" s="98" t="e">
        <f>#REF!/#REF!</f>
        <v>#REF!</v>
      </c>
      <c r="F49" s="100" t="e">
        <f t="shared" ref="F49:F50" si="12">AVERAGE(B49:E49)</f>
        <v>#REF!</v>
      </c>
    </row>
    <row r="50" spans="1:6" x14ac:dyDescent="0.25">
      <c r="A50" s="99" t="s">
        <v>162</v>
      </c>
      <c r="B50" s="98" t="e">
        <f>(#REF!+#REF!)/#REF!</f>
        <v>#REF!</v>
      </c>
      <c r="C50" s="98" t="e">
        <f>(#REF!+#REF!)/#REF!</f>
        <v>#REF!</v>
      </c>
      <c r="D50" s="98" t="e">
        <f>(#REF!+#REF!)/#REF!</f>
        <v>#REF!</v>
      </c>
      <c r="E50" s="98" t="e">
        <f>(#REF!+#REF!)/#REF!</f>
        <v>#REF!</v>
      </c>
      <c r="F50" s="100" t="e">
        <f t="shared" si="12"/>
        <v>#REF!</v>
      </c>
    </row>
  </sheetData>
  <pageMargins left="0.3" right="0.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MÉDIAS SETOR FINANCEIRO 2015</vt:lpstr>
      <vt:lpstr>INDICADORES BANCOS SITE</vt:lpstr>
      <vt:lpstr>Plan1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</dc:creator>
  <cp:lastModifiedBy>Usuário do Windows</cp:lastModifiedBy>
  <cp:lastPrinted>2012-03-11T13:57:16Z</cp:lastPrinted>
  <dcterms:created xsi:type="dcterms:W3CDTF">2010-03-01T02:09:07Z</dcterms:created>
  <dcterms:modified xsi:type="dcterms:W3CDTF">2020-08-10T14:20:24Z</dcterms:modified>
</cp:coreProperties>
</file>